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P:\08-Callcenter\0_LISTINI AGGIORNATI\2023\3. Marzo\"/>
    </mc:Choice>
  </mc:AlternateContent>
  <xr:revisionPtr revIDLastSave="0" documentId="13_ncr:1_{797C46BA-B4F7-4CBD-A086-190BEFE18FE6}" xr6:coauthVersionLast="47" xr6:coauthVersionMax="47" xr10:uidLastSave="{00000000-0000-0000-0000-000000000000}"/>
  <bookViews>
    <workbookView xWindow="-120" yWindow="-120" windowWidth="29040" windowHeight="15840" xr2:uid="{1BBFC735-9566-4124-B21C-0E2F574F92D3}"/>
  </bookViews>
  <sheets>
    <sheet name="Catalogo Marzo 2023" sheetId="1" r:id="rId1"/>
  </sheets>
  <definedNames>
    <definedName name="_xlnm._FilterDatabase" localSheetId="0" hidden="1">'Catalogo Marzo 2023'!$A$12:$M$84</definedName>
    <definedName name="_xlnm.Print_Area" localSheetId="0">'Catalogo Marzo 2023'!$E$1:$Z$403</definedName>
    <definedName name="Print_Area" localSheetId="0">'Catalogo Marzo 2023'!$A$1:$M$299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0" i="1" l="1"/>
  <c r="E145" i="1"/>
  <c r="E151" i="1"/>
  <c r="E152" i="1"/>
  <c r="E153" i="1"/>
  <c r="E154" i="1"/>
  <c r="E44" i="1"/>
  <c r="L110" i="1" l="1"/>
  <c r="K110" i="1"/>
  <c r="E110" i="1"/>
  <c r="K109" i="1"/>
  <c r="I109" i="1"/>
  <c r="G109" i="1"/>
  <c r="E109" i="1"/>
  <c r="L108" i="1"/>
  <c r="K108" i="1"/>
  <c r="E108" i="1"/>
  <c r="E97" i="1"/>
  <c r="K97" i="1"/>
  <c r="L97" i="1"/>
  <c r="E27" i="1"/>
  <c r="I26" i="1"/>
  <c r="G26" i="1"/>
  <c r="E26" i="1"/>
  <c r="E22" i="1"/>
  <c r="E49" i="1"/>
  <c r="G49" i="1"/>
  <c r="I49" i="1" s="1"/>
  <c r="K49" i="1" s="1"/>
  <c r="J49" i="1"/>
  <c r="L49" i="1" s="1"/>
  <c r="E100" i="1"/>
  <c r="E80" i="1" l="1"/>
  <c r="D106" i="1" l="1"/>
  <c r="D107" i="1"/>
  <c r="D105" i="1"/>
  <c r="G84" i="1"/>
  <c r="I84" i="1"/>
  <c r="D78" i="1" l="1"/>
  <c r="D77" i="1"/>
  <c r="D68" i="1"/>
  <c r="D64" i="1"/>
  <c r="D54" i="1"/>
  <c r="D42" i="1"/>
  <c r="D31" i="1"/>
  <c r="E71" i="1"/>
  <c r="G71" i="1"/>
  <c r="J105" i="1"/>
  <c r="L105" i="1" s="1"/>
  <c r="I105" i="1"/>
  <c r="K105" i="1" s="1"/>
  <c r="E105" i="1"/>
  <c r="J55" i="1" l="1"/>
  <c r="L54" i="1"/>
  <c r="I54" i="1"/>
  <c r="K54" i="1" s="1"/>
  <c r="G54" i="1"/>
  <c r="E54" i="1"/>
  <c r="G83" i="1"/>
  <c r="E83" i="1"/>
  <c r="G82" i="1"/>
  <c r="E82" i="1"/>
  <c r="H95" i="1"/>
  <c r="J95" i="1" s="1"/>
  <c r="L95" i="1" s="1"/>
  <c r="E95" i="1"/>
  <c r="G70" i="1"/>
  <c r="E70" i="1"/>
  <c r="G78" i="1"/>
  <c r="E65" i="1" l="1"/>
  <c r="G65" i="1"/>
  <c r="I65" i="1"/>
  <c r="K65" i="1" s="1"/>
  <c r="L65" i="1"/>
  <c r="K111" i="1"/>
  <c r="E52" i="1"/>
  <c r="G96" i="1"/>
  <c r="I67" i="1"/>
  <c r="J64" i="1"/>
  <c r="L55" i="1"/>
  <c r="K36" i="1"/>
  <c r="G62" i="1"/>
  <c r="H37" i="1"/>
  <c r="K30" i="1"/>
  <c r="I20" i="1"/>
  <c r="G18" i="1"/>
  <c r="I14" i="1"/>
  <c r="G14" i="1"/>
  <c r="E33" i="1"/>
  <c r="K33" i="1"/>
  <c r="L33" i="1"/>
  <c r="I77" i="1"/>
  <c r="G77" i="1"/>
  <c r="E77" i="1"/>
  <c r="I34" i="1" l="1"/>
  <c r="G34" i="1"/>
  <c r="E34" i="1"/>
  <c r="J106" i="1" l="1"/>
  <c r="L89" i="1" l="1"/>
  <c r="K89" i="1"/>
  <c r="E89" i="1"/>
  <c r="G98" i="1"/>
  <c r="G95" i="1"/>
  <c r="I95" i="1" s="1"/>
  <c r="K95" i="1" s="1"/>
  <c r="J62" i="1"/>
  <c r="L62" i="1" s="1"/>
  <c r="I62" i="1"/>
  <c r="K62" i="1" s="1"/>
  <c r="E62" i="1"/>
  <c r="G114" i="1"/>
  <c r="L106" i="1"/>
  <c r="I106" i="1"/>
  <c r="K106" i="1" s="1"/>
  <c r="E106" i="1"/>
  <c r="I115" i="1" l="1"/>
  <c r="G115" i="1"/>
  <c r="I66" i="1"/>
  <c r="I51" i="1"/>
  <c r="I45" i="1"/>
  <c r="G45" i="1"/>
  <c r="E28" i="1"/>
  <c r="G28" i="1"/>
  <c r="I28" i="1" s="1"/>
  <c r="K28" i="1" s="1"/>
  <c r="J28" i="1"/>
  <c r="L28" i="1" s="1"/>
  <c r="I58" i="1"/>
  <c r="G58" i="1"/>
  <c r="E58" i="1"/>
  <c r="G20" i="1"/>
  <c r="E20" i="1"/>
  <c r="I30" i="1"/>
  <c r="E92" i="1"/>
  <c r="E38" i="1" l="1"/>
  <c r="G81" i="1"/>
  <c r="E81" i="1"/>
  <c r="I19" i="1"/>
  <c r="G19" i="1"/>
  <c r="E19" i="1"/>
  <c r="E104" i="1"/>
  <c r="J107" i="1"/>
  <c r="L107" i="1" s="1"/>
  <c r="I107" i="1"/>
  <c r="K107" i="1" s="1"/>
  <c r="E107" i="1"/>
  <c r="I111" i="1"/>
  <c r="G111" i="1"/>
  <c r="E39" i="1"/>
  <c r="G55" i="1"/>
  <c r="I55" i="1" s="1"/>
  <c r="K55" i="1" s="1"/>
  <c r="E55" i="1"/>
  <c r="J53" i="1"/>
  <c r="L53" i="1" s="1"/>
  <c r="G53" i="1"/>
  <c r="I53" i="1" s="1"/>
  <c r="K53" i="1" s="1"/>
  <c r="E53" i="1"/>
  <c r="E45" i="1"/>
  <c r="J112" i="1"/>
  <c r="L112" i="1" s="1"/>
  <c r="I112" i="1"/>
  <c r="K112" i="1" s="1"/>
  <c r="E112" i="1"/>
  <c r="G99" i="1" l="1"/>
  <c r="G79" i="1"/>
  <c r="I31" i="1"/>
  <c r="K115" i="1" l="1"/>
  <c r="L115" i="1"/>
  <c r="G113" i="1"/>
  <c r="E113" i="1"/>
  <c r="E47" i="1"/>
  <c r="E98" i="1"/>
  <c r="E36" i="1" l="1"/>
  <c r="G36" i="1"/>
  <c r="I36" i="1"/>
  <c r="E37" i="1"/>
  <c r="J37" i="1"/>
  <c r="L37" i="1" s="1"/>
  <c r="E42" i="1"/>
  <c r="I42" i="1"/>
  <c r="K42" i="1" s="1"/>
  <c r="J42" i="1"/>
  <c r="L42" i="1" s="1"/>
  <c r="G37" i="1" l="1"/>
  <c r="I37" i="1" s="1"/>
  <c r="K37" i="1" s="1"/>
  <c r="G30" i="1" l="1"/>
  <c r="E30" i="1"/>
  <c r="L19" i="1"/>
  <c r="G63" i="1"/>
  <c r="I75" i="1"/>
  <c r="G75" i="1"/>
  <c r="E75" i="1"/>
  <c r="J79" i="1"/>
  <c r="L79" i="1" s="1"/>
  <c r="I79" i="1"/>
  <c r="K79" i="1" s="1"/>
  <c r="J101" i="1"/>
  <c r="L101" i="1" s="1"/>
  <c r="I101" i="1"/>
  <c r="K101" i="1" s="1"/>
  <c r="K43" i="1"/>
  <c r="I43" i="1"/>
  <c r="G43" i="1"/>
  <c r="E43" i="1"/>
  <c r="E15" i="1"/>
  <c r="E101" i="1"/>
  <c r="E99" i="1"/>
  <c r="E91" i="1"/>
  <c r="L35" i="1"/>
  <c r="K35" i="1"/>
  <c r="E35" i="1"/>
  <c r="E115" i="1"/>
  <c r="L114" i="1"/>
  <c r="K114" i="1"/>
  <c r="E114" i="1"/>
  <c r="J113" i="1"/>
  <c r="L113" i="1" s="1"/>
  <c r="I113" i="1"/>
  <c r="K113" i="1" s="1"/>
  <c r="E111" i="1"/>
  <c r="L96" i="1"/>
  <c r="K96" i="1"/>
  <c r="E96" i="1"/>
  <c r="J94" i="1"/>
  <c r="L94" i="1" s="1"/>
  <c r="I94" i="1"/>
  <c r="K94" i="1" s="1"/>
  <c r="H93" i="1"/>
  <c r="J93" i="1" s="1"/>
  <c r="L93" i="1" s="1"/>
  <c r="E94" i="1"/>
  <c r="I93" i="1" s="1"/>
  <c r="K93" i="1" s="1"/>
  <c r="J91" i="1"/>
  <c r="L91" i="1" s="1"/>
  <c r="E93" i="1"/>
  <c r="I91" i="1" s="1"/>
  <c r="K91" i="1" s="1"/>
  <c r="L90" i="1"/>
  <c r="K90" i="1"/>
  <c r="E90" i="1"/>
  <c r="E79" i="1"/>
  <c r="J78" i="1"/>
  <c r="L78" i="1" s="1"/>
  <c r="E78" i="1"/>
  <c r="I78" i="1" s="1"/>
  <c r="K78" i="1" s="1"/>
  <c r="H76" i="1"/>
  <c r="J76" i="1" s="1"/>
  <c r="L76" i="1" s="1"/>
  <c r="E76" i="1"/>
  <c r="G76" i="1" s="1"/>
  <c r="I76" i="1" s="1"/>
  <c r="K76" i="1" s="1"/>
  <c r="L74" i="1"/>
  <c r="K74" i="1"/>
  <c r="G74" i="1"/>
  <c r="E74" i="1"/>
  <c r="J69" i="1"/>
  <c r="L69" i="1" s="1"/>
  <c r="G69" i="1"/>
  <c r="I69" i="1" s="1"/>
  <c r="K69" i="1" s="1"/>
  <c r="E69" i="1"/>
  <c r="L68" i="1"/>
  <c r="I68" i="1"/>
  <c r="K68" i="1" s="1"/>
  <c r="G68" i="1"/>
  <c r="E68" i="1"/>
  <c r="L67" i="1"/>
  <c r="G67" i="1"/>
  <c r="K67" i="1"/>
  <c r="E67" i="1"/>
  <c r="L66" i="1"/>
  <c r="G66" i="1"/>
  <c r="K66" i="1"/>
  <c r="E66" i="1"/>
  <c r="L64" i="1"/>
  <c r="G64" i="1"/>
  <c r="I64" i="1" s="1"/>
  <c r="K64" i="1" s="1"/>
  <c r="E64" i="1"/>
  <c r="J60" i="1"/>
  <c r="L60" i="1" s="1"/>
  <c r="E60" i="1"/>
  <c r="I60" i="1" s="1"/>
  <c r="K60" i="1" s="1"/>
  <c r="E59" i="1"/>
  <c r="G51" i="1"/>
  <c r="E51" i="1"/>
  <c r="J50" i="1"/>
  <c r="L50" i="1" s="1"/>
  <c r="G50" i="1"/>
  <c r="I50" i="1" s="1"/>
  <c r="K50" i="1" s="1"/>
  <c r="E50" i="1"/>
  <c r="J48" i="1"/>
  <c r="L48" i="1" s="1"/>
  <c r="E48" i="1"/>
  <c r="I48" i="1" s="1"/>
  <c r="K48" i="1" s="1"/>
  <c r="G46" i="1"/>
  <c r="E46" i="1"/>
  <c r="L32" i="1"/>
  <c r="I32" i="1"/>
  <c r="K32" i="1" s="1"/>
  <c r="G32" i="1"/>
  <c r="E32" i="1"/>
  <c r="G31" i="1"/>
  <c r="E31" i="1"/>
  <c r="H29" i="1"/>
  <c r="J29" i="1" s="1"/>
  <c r="L29" i="1" s="1"/>
  <c r="E29" i="1"/>
  <c r="G29" i="1" s="1"/>
  <c r="I29" i="1" s="1"/>
  <c r="K29" i="1" s="1"/>
  <c r="G25" i="1"/>
  <c r="E25" i="1"/>
  <c r="L21" i="1"/>
  <c r="K21" i="1"/>
  <c r="E21" i="1"/>
  <c r="K19" i="1"/>
  <c r="L18" i="1"/>
  <c r="I18" i="1"/>
  <c r="K18" i="1" s="1"/>
  <c r="E18" i="1"/>
  <c r="E17" i="1"/>
  <c r="L16" i="1"/>
  <c r="I16" i="1"/>
  <c r="K16" i="1" s="1"/>
  <c r="G16" i="1"/>
  <c r="E16" i="1"/>
  <c r="E14" i="1"/>
  <c r="L13" i="1"/>
  <c r="I13" i="1"/>
  <c r="K13" i="1" s="1"/>
  <c r="G13" i="1"/>
  <c r="E13" i="1"/>
  <c r="E61" i="1" l="1"/>
  <c r="G61" i="1"/>
  <c r="E84" i="1"/>
  <c r="E63" i="1"/>
</calcChain>
</file>

<file path=xl/sharedStrings.xml><?xml version="1.0" encoding="utf-8"?>
<sst xmlns="http://schemas.openxmlformats.org/spreadsheetml/2006/main" count="728" uniqueCount="585">
  <si>
    <t>CODICE</t>
  </si>
  <si>
    <t>PRODOTTO</t>
  </si>
  <si>
    <t>PP Deivato</t>
  </si>
  <si>
    <t>Prezzo Cessione</t>
  </si>
  <si>
    <t>Sconto</t>
  </si>
  <si>
    <t>ADALAT CRONO*14CPR 30MG RM</t>
  </si>
  <si>
    <t>ALPHAGAN*COLL FL 5ML 0,2%</t>
  </si>
  <si>
    <t>ATARAX 20 CPR RIV 25MG</t>
  </si>
  <si>
    <t>AUGMENTIN*12CPR RIV 875MG+125MG</t>
  </si>
  <si>
    <t>AVAMYS*SPRAY NAS 60D 27,5MCG</t>
  </si>
  <si>
    <t xml:space="preserve">BONVIVA*1CPR RIV 150MG	</t>
  </si>
  <si>
    <t>CIPRALEX*28 CPR RIV 10 MG</t>
  </si>
  <si>
    <t>CIPROXIN*6CPR RIV 500MG</t>
  </si>
  <si>
    <t>DENIBAN*12CPR 50MG</t>
  </si>
  <si>
    <t>DEPAKIN*CHRONO 30CPR 500MG RP</t>
  </si>
  <si>
    <t>DIAMICRON*30CPR 60MG RM</t>
  </si>
  <si>
    <t>DIOSMECTAL OS SOSP 30BUSTE 3G</t>
  </si>
  <si>
    <t>DIPROSALIC*UNG 30G 0.05%+3%</t>
  </si>
  <si>
    <t>FASTUM GEL 60G 2.5%</t>
  </si>
  <si>
    <t>FEDRA 21 CPR RIV 0.075MG+0.02MG</t>
  </si>
  <si>
    <t>GENTALYN BETA*CR 30G 0,1%+0,1%</t>
  </si>
  <si>
    <t>IBUSTRIN*30CPR 200MG</t>
  </si>
  <si>
    <t>LACIPIL*28CPR RIV DIV 4MG</t>
  </si>
  <si>
    <t>LESTRONETTE*21CPR RIV 0,1+0,02</t>
  </si>
  <si>
    <t>LYRICA*14CPS 25MG</t>
  </si>
  <si>
    <t>LYRICA*14CPS 75MG</t>
  </si>
  <si>
    <t>MOTILIUM*30CPR RIV 10MG</t>
  </si>
  <si>
    <t>MUSCORIL*30CPS 4MG</t>
  </si>
  <si>
    <t>NAPRILENE*14CPR 20MG</t>
  </si>
  <si>
    <t>NASONEX*SPRAY NAS 140D 50MCG</t>
  </si>
  <si>
    <t>NASONEX*SPRAY NAS 60D 50MCG</t>
  </si>
  <si>
    <t>NORLEVO*1CPR 1,5MG</t>
  </si>
  <si>
    <t>NOVONORM*90CPR 0,5MG</t>
  </si>
  <si>
    <t>PLAVIX*28CPR RIV 75MG</t>
  </si>
  <si>
    <t>SIRDALUD*30CPR 4MG</t>
  </si>
  <si>
    <t>VASORETIC*14CPR 20MG+12,5MG</t>
  </si>
  <si>
    <t>AGO BD MICROFINE G31 5MM 100PZ</t>
  </si>
  <si>
    <t>AGO BD MICROFINE G31 8MM 100PZ</t>
  </si>
  <si>
    <t>BENADON*10CPR GASTRORES 300MG</t>
  </si>
  <si>
    <t>FEXALLEGRA*10CPR RIV 120 MG</t>
  </si>
  <si>
    <t>IMODIUM*12CPR OROSOL 2MG</t>
  </si>
  <si>
    <t>VOLTAREN EMULGEL*GEL 100G 1%</t>
  </si>
  <si>
    <t>YASMIN*21CPR RIV 3MG+0,03MG</t>
  </si>
  <si>
    <t>MINESSE*28CPR 60MCG+15MCG</t>
  </si>
  <si>
    <t>MOVICOL*OS POLV 20BUST 13.8G</t>
  </si>
  <si>
    <t>XENICAL*BLIST 84CPS 120MG</t>
  </si>
  <si>
    <t>ELOCON*CREMA 30G 0,1%</t>
  </si>
  <si>
    <t>CATIONORM MULTI GOCCE 10 ML</t>
  </si>
  <si>
    <t>Da 6 pezzi</t>
  </si>
  <si>
    <t>Da 11 pezzi</t>
  </si>
  <si>
    <t>Da 21 pezzi</t>
  </si>
  <si>
    <t>Quantità</t>
  </si>
  <si>
    <t>Da 1 pezzo</t>
  </si>
  <si>
    <t>EFFIPREV*21CPR RIV 2MG+0,03MG</t>
  </si>
  <si>
    <t>GARZA JELONET 10 X 10 CM 10 BUSTE</t>
  </si>
  <si>
    <t>CYMBALTA*28CPS 60MG</t>
  </si>
  <si>
    <t>XANAX*20CPR 0,25MG</t>
  </si>
  <si>
    <t>XANAX*20CPR 1MG</t>
  </si>
  <si>
    <t>YASMINELLE*21CPR RIV 3+0,02MG</t>
  </si>
  <si>
    <t>ARMOLIPID PLUS 60CPR</t>
  </si>
  <si>
    <t>PANTORC*14CPR GASTR 20MG</t>
  </si>
  <si>
    <t>PANTORC*14CPR GASTR 40MG</t>
  </si>
  <si>
    <t>DITROPAN*30CPR 5MG</t>
  </si>
  <si>
    <t>LANSOX*14CPS 15MG</t>
  </si>
  <si>
    <t>FEMARA*30CPR RIV 2,5MG</t>
  </si>
  <si>
    <t xml:space="preserve">BETADINE*SOLUZ CUT 125ML 10% </t>
  </si>
  <si>
    <t>DIFFERIN*GEL 30G 0,1%</t>
  </si>
  <si>
    <t>LEXOTAN*20CPR 1,5MG</t>
  </si>
  <si>
    <t>CIALIS*8CPR RIV 20MG</t>
  </si>
  <si>
    <t>COVERSYL*FL 30CPR RIV 5MG</t>
  </si>
  <si>
    <t xml:space="preserve">AROMASIN*30CPR RIV 25MG </t>
  </si>
  <si>
    <t>XANAX*20CPR 0,50MG</t>
  </si>
  <si>
    <t>DIPROSONE*CREMA 30G 0,05%</t>
  </si>
  <si>
    <t>AZALIA*28CPR RIV 75MCG</t>
  </si>
  <si>
    <t xml:space="preserve">DIPROSONE*SOL CUT FL 30G 0,05% </t>
  </si>
  <si>
    <t>COEFFERALGAN*16CPR EFF500+30MG</t>
  </si>
  <si>
    <t>THEALOZ DUO 15ML</t>
  </si>
  <si>
    <t>ENTEROGERMINA*OS 10FL 2MLD/5ML</t>
  </si>
  <si>
    <t xml:space="preserve">BELARA*21CPR RIV 2MG+0,03MG </t>
  </si>
  <si>
    <t>COVERSYL*FL 30CPR RIV 10MG</t>
  </si>
  <si>
    <t>SIBILLA*21CPR RIV 2MG+0,03 MG</t>
  </si>
  <si>
    <t>XALATAN*COLL FL 2,5ML 50MCG/ML</t>
  </si>
  <si>
    <t>*044052013*</t>
  </si>
  <si>
    <t>*045282011*</t>
  </si>
  <si>
    <t>*	045700010	*</t>
  </si>
  <si>
    <t>*	042214015	*</t>
  </si>
  <si>
    <t>*	039785100	*</t>
  </si>
  <si>
    <t>*	041434022	*</t>
  </si>
  <si>
    <t>*	049433016	*</t>
  </si>
  <si>
    <t>*	049463019	*</t>
  </si>
  <si>
    <t>*	044050019	*</t>
  </si>
  <si>
    <t>*	042791018	*</t>
  </si>
  <si>
    <t>*	045337019	*</t>
  </si>
  <si>
    <t>*	044941019	*</t>
  </si>
  <si>
    <t>*	041247014	*</t>
  </si>
  <si>
    <t>*	044382012	*</t>
  </si>
  <si>
    <t>*	044382024	*</t>
  </si>
  <si>
    <t>*	047516012	*</t>
  </si>
  <si>
    <t>*	046352011	*</t>
  </si>
  <si>
    <t>*	043718042	*</t>
  </si>
  <si>
    <t>*	045637016	*</t>
  </si>
  <si>
    <t>*	049384011	*</t>
  </si>
  <si>
    <t>*	041669019	*</t>
  </si>
  <si>
    <t>*	039821018	*</t>
  </si>
  <si>
    <t>*	047111012	*</t>
  </si>
  <si>
    <t>*	047111024	*</t>
  </si>
  <si>
    <t>*	049434018	*</t>
  </si>
  <si>
    <t>*	049005010	*</t>
  </si>
  <si>
    <t>*	044847022	*</t>
  </si>
  <si>
    <t>*	041973013	*</t>
  </si>
  <si>
    <t>*	041753017	*</t>
  </si>
  <si>
    <t>*	044537025	*</t>
  </si>
  <si>
    <t>*	041422015	*</t>
  </si>
  <si>
    <t>*	042938011	*</t>
  </si>
  <si>
    <t>*	042211019	*</t>
  </si>
  <si>
    <t>*	043630021	*</t>
  </si>
  <si>
    <t>*	046610010	*</t>
  </si>
  <si>
    <t>*	047390024	*</t>
  </si>
  <si>
    <t>*	045402043	*</t>
  </si>
  <si>
    <t>*	045402031	*</t>
  </si>
  <si>
    <t>*	041423017	*</t>
  </si>
  <si>
    <t>*	041424019	*</t>
  </si>
  <si>
    <t>*	041750011	*</t>
  </si>
  <si>
    <t>*	046974010	*</t>
  </si>
  <si>
    <t>*	042567038	*</t>
  </si>
  <si>
    <t>*	044805012	*</t>
  </si>
  <si>
    <t>*	042566012	*</t>
  </si>
  <si>
    <t>*	042566024	*</t>
  </si>
  <si>
    <t>*	042936017	*</t>
  </si>
  <si>
    <t>*	043987015	*</t>
  </si>
  <si>
    <t>*	042565046	*</t>
  </si>
  <si>
    <t>*	042565061	*</t>
  </si>
  <si>
    <t>*	044418010	*</t>
  </si>
  <si>
    <t>*	047110010	*</t>
  </si>
  <si>
    <t>*	043988029	*</t>
  </si>
  <si>
    <t>*	043892013	*</t>
  </si>
  <si>
    <t>*	044895011	*</t>
  </si>
  <si>
    <t>*	038301053	*</t>
  </si>
  <si>
    <t>*	041866029	*</t>
  </si>
  <si>
    <t>*	971399504	*</t>
  </si>
  <si>
    <t>*	927038051	*</t>
  </si>
  <si>
    <t>*	922321450	*</t>
  </si>
  <si>
    <t>*	922321474	*</t>
  </si>
  <si>
    <t>*	975083078	*</t>
  </si>
  <si>
    <t>*	044383014	*</t>
  </si>
  <si>
    <t>*	039175017	*</t>
  </si>
  <si>
    <t>*	927046577	*</t>
  </si>
  <si>
    <t>*	981977770	*</t>
  </si>
  <si>
    <t>*	041672015	*</t>
  </si>
  <si>
    <t>*	047402021	*</t>
  </si>
  <si>
    <t>*	042209027	*</t>
  </si>
  <si>
    <t>*	049090018	*</t>
  </si>
  <si>
    <t>*	926418637	*</t>
  </si>
  <si>
    <t>*	042516029	*</t>
  </si>
  <si>
    <t>*	041246012	*</t>
  </si>
  <si>
    <t>*	984160566	*</t>
  </si>
  <si>
    <t>*	984237166	*</t>
  </si>
  <si>
    <t>*	038195044	*</t>
  </si>
  <si>
    <t>*041435013*</t>
  </si>
  <si>
    <t>ACCU-CHEK ACTIVE 50STR NEW 
(scad. 10/2023)</t>
  </si>
  <si>
    <t>ACCU-CHEK MOBILE TESTE 50STR 
(scad. 07/2023)</t>
  </si>
  <si>
    <t>ACCU-CHEK MOBILE TESTE 50STR 
(scad. 08/2023)</t>
  </si>
  <si>
    <t>BGSTAR MYSTAR EXTRA 50STR 
(scad. 08/2023)</t>
  </si>
  <si>
    <t>CELLUVISC COLL 30FL 0.4ML 1% 
(scad.09/2023)</t>
  </si>
  <si>
    <t>DAKTARIN*CREMA 30G 2% 
(scad. 07/2023)</t>
  </si>
  <si>
    <t>PEVARYL*CREMA 30G 1% 
(scad. 08/2023)</t>
  </si>
  <si>
    <t>*027980010*</t>
  </si>
  <si>
    <t>*033490020*</t>
  </si>
  <si>
    <t>*034678033*</t>
  </si>
  <si>
    <t>*010834024*</t>
  </si>
  <si>
    <t>*026089019*</t>
  </si>
  <si>
    <t>*038343036*</t>
  </si>
  <si>
    <t>*041762016*</t>
  </si>
  <si>
    <t>*036875019*</t>
  </si>
  <si>
    <t>*036899019*</t>
  </si>
  <si>
    <t>*035672043*</t>
  </si>
  <si>
    <t>*035767250*</t>
  </si>
  <si>
    <t>*026664021*</t>
  </si>
  <si>
    <t>*027989019*</t>
  </si>
  <si>
    <t>*027286323*</t>
  </si>
  <si>
    <t>*027286210*</t>
  </si>
  <si>
    <t>*036683023*</t>
  </si>
  <si>
    <t>*027491012*</t>
  </si>
  <si>
    <t>*022483111*</t>
  </si>
  <si>
    <t>*023404231*</t>
  </si>
  <si>
    <t>*029309034*</t>
  </si>
  <si>
    <t>*028852010*</t>
  </si>
  <si>
    <t>*023839018*</t>
  </si>
  <si>
    <t>*023087075*</t>
  </si>
  <si>
    <t>*039763091*</t>
  </si>
  <si>
    <t>*023087024*</t>
  </si>
  <si>
    <t>*042101016*</t>
  </si>
  <si>
    <t>*027341015*</t>
  </si>
  <si>
    <t>*027756016*</t>
  </si>
  <si>
    <t>*023417037*</t>
  </si>
  <si>
    <t>*029551013*</t>
  </si>
  <si>
    <t>*033242013*</t>
  </si>
  <si>
    <t>*021736020*</t>
  </si>
  <si>
    <t>*025308038*</t>
  </si>
  <si>
    <t>*027830037*</t>
  </si>
  <si>
    <t>*028600029*</t>
  </si>
  <si>
    <t>*039759016*</t>
  </si>
  <si>
    <t>*022905158*</t>
  </si>
  <si>
    <t>*036476012*</t>
  </si>
  <si>
    <t>*036476113*</t>
  </si>
  <si>
    <t>*027233016*</t>
  </si>
  <si>
    <t>*034922017*</t>
  </si>
  <si>
    <t>*029851021*</t>
  </si>
  <si>
    <t>*024953034*</t>
  </si>
  <si>
    <t>*015896107*</t>
  </si>
  <si>
    <t>*025725021*</t>
  </si>
  <si>
    <t>*033330010*</t>
  </si>
  <si>
    <t>*033330022*</t>
  </si>
  <si>
    <t>*034884066*</t>
  </si>
  <si>
    <t>*034162053*</t>
  </si>
  <si>
    <t>*031981044*</t>
  </si>
  <si>
    <t>*031981311*</t>
  </si>
  <si>
    <t>*034128013*</t>
  </si>
  <si>
    <t>*040829018*</t>
  </si>
  <si>
    <t>*025852029*</t>
  </si>
  <si>
    <t>*027056011*</t>
  </si>
  <si>
    <t>*033219015*</t>
  </si>
  <si>
    <t>*025980057*</t>
  </si>
  <si>
    <t>*025980069*</t>
  </si>
  <si>
    <t>*025980071*</t>
  </si>
  <si>
    <t>*034195038*</t>
  </si>
  <si>
    <t>*035023011*</t>
  </si>
  <si>
    <t>*037199015*</t>
  </si>
  <si>
    <t>*932707603*</t>
  </si>
  <si>
    <t>*939135721*</t>
  </si>
  <si>
    <t>*901153635*</t>
  </si>
  <si>
    <t>*901074385*</t>
  </si>
  <si>
    <t>*935688945*</t>
  </si>
  <si>
    <t>*001340025*</t>
  </si>
  <si>
    <t>*023907076*</t>
  </si>
  <si>
    <t>*930259736*</t>
  </si>
  <si>
    <t>*930870276*</t>
  </si>
  <si>
    <t>*034447019*</t>
  </si>
  <si>
    <t>*041411024*</t>
  </si>
  <si>
    <t>*013046038*</t>
  </si>
  <si>
    <t>*042554042*</t>
  </si>
  <si>
    <t>*908560269*</t>
  </si>
  <si>
    <t>*023673092*</t>
  </si>
  <si>
    <t>*023603018*</t>
  </si>
  <si>
    <t>*981491499*</t>
  </si>
  <si>
    <t>*975451307*</t>
  </si>
  <si>
    <t>*034548089*</t>
  </si>
  <si>
    <t>CODICE DI RIFERIMENTO
NAZIONALE</t>
  </si>
  <si>
    <t>*045637028*</t>
  </si>
  <si>
    <t>DIAMICRON*60CPR 30MG RM</t>
  </si>
  <si>
    <t>*023404092*</t>
  </si>
  <si>
    <t>ACCU-CHEK ACTIVE 50STR NEW 
(scad. 09/2023)</t>
  </si>
  <si>
    <t>*049897010*</t>
  </si>
  <si>
    <t>STILNOX*30CPR RIV 10MG</t>
  </si>
  <si>
    <t>*026695015*</t>
  </si>
  <si>
    <t>Max 30 pz</t>
  </si>
  <si>
    <t>Max 12 pz</t>
  </si>
  <si>
    <t>DAKTARIN*CREMA 30G 2% 
(scad. 11/2023)</t>
  </si>
  <si>
    <t>*	049843016	*</t>
  </si>
  <si>
    <t>TRENTAL*30CPR 400MG RM</t>
  </si>
  <si>
    <t>*022863056*</t>
  </si>
  <si>
    <t>LEXOTAN*20CPR 3MG</t>
  </si>
  <si>
    <t>*047390012*</t>
  </si>
  <si>
    <t>*022905145*</t>
  </si>
  <si>
    <t>DAKTARIN*CREMA 30G 2% 
(scad. 12/2023)</t>
  </si>
  <si>
    <t>MERCILON*21CPR 0,15MG+0,02MG                                              (scad. 11/23)</t>
  </si>
  <si>
    <t>CELLUVISC COLL 30FL 0.4ML 1%   
(scad. 08/2023)</t>
  </si>
  <si>
    <t>SYSTANE ULTRA S/CONSERVANTI 10 ML                   (scad. 01/2024)</t>
  </si>
  <si>
    <t>*	044548016	*</t>
  </si>
  <si>
    <t>VIAGRA*4CPR RIV 100MG</t>
  </si>
  <si>
    <t>*034076101*</t>
  </si>
  <si>
    <t>CELLUVISC COLL 30FL 0.4ML 1%                       (scad.01/2024)</t>
  </si>
  <si>
    <t>*	041414018	*</t>
  </si>
  <si>
    <t>HARMONET*21CPR 0,075MG+0,02MG</t>
  </si>
  <si>
    <t>*030758015*</t>
  </si>
  <si>
    <t>*931961484*</t>
  </si>
  <si>
    <t>ANAURETTE SPRAY 30ML</t>
  </si>
  <si>
    <t>*912608763*</t>
  </si>
  <si>
    <t>BENDA PIC RETE 2 PIE/BRAC 3M</t>
  </si>
  <si>
    <t>*912608775*</t>
  </si>
  <si>
    <t>BENDA PIC RETE 3 GOMITI 3M</t>
  </si>
  <si>
    <t>*926522727*</t>
  </si>
  <si>
    <t>CER PIC AQUABLOC 10X10 5PZ</t>
  </si>
  <si>
    <t>*926522665*</t>
  </si>
  <si>
    <t>CER PIC AQUABLOC 5X7 5PZ</t>
  </si>
  <si>
    <t>*973652908*</t>
  </si>
  <si>
    <t>CEREBRAIN 12FLAC 10ML</t>
  </si>
  <si>
    <t>*974086148*</t>
  </si>
  <si>
    <t>CISTIFLUX A PLUS 36+D BUST</t>
  </si>
  <si>
    <t>*931578660*</t>
  </si>
  <si>
    <t>FORTILASE CELL 30CPR</t>
  </si>
  <si>
    <t>*901179010*</t>
  </si>
  <si>
    <t>IGIENEPIEDE TIMODORE POLV 75G</t>
  </si>
  <si>
    <t>*983330996*</t>
  </si>
  <si>
    <t>IMMUNOMIX ADVANCED 50CPS</t>
  </si>
  <si>
    <t>*035760014*</t>
  </si>
  <si>
    <t>NEOBOROCIL.GOLADOL*COLLUT160ML</t>
  </si>
  <si>
    <t>*979406699*</t>
  </si>
  <si>
    <t>PERSPIREX ORIGINAL N ROLL-ON</t>
  </si>
  <si>
    <t>*908253432*</t>
  </si>
  <si>
    <t>PIC REKOSAC COTONE ZIGZAG 250G</t>
  </si>
  <si>
    <t>*933493138*</t>
  </si>
  <si>
    <t>PROLIFE LACTOBACILLI 7FL 8ML</t>
  </si>
  <si>
    <t>*023547019*</t>
  </si>
  <si>
    <t>RINOGUTT*SPR NAS 10ML 1MG/ML</t>
  </si>
  <si>
    <t>*902985389*</t>
  </si>
  <si>
    <t>SAUGELLA POLIGYN FL 500ML</t>
  </si>
  <si>
    <t>*032647024*</t>
  </si>
  <si>
    <t>OMNIC*20CPS 0,4MG R.M.</t>
  </si>
  <si>
    <t>*037692035*</t>
  </si>
  <si>
    <t>RAMIPRIL ZEN*14CPR DIV 5MG</t>
  </si>
  <si>
    <t>*028600070*</t>
  </si>
  <si>
    <t>LANSOX*14CPR ORODISP 15MG</t>
  </si>
  <si>
    <t>*042753044*</t>
  </si>
  <si>
    <t>TREDIMIN*OS SOL2FL2,5ML25000UI</t>
  </si>
  <si>
    <t>*028717027*</t>
  </si>
  <si>
    <t>CARDIRENE*OS 30BUST 300MG</t>
  </si>
  <si>
    <t>*043426028*</t>
  </si>
  <si>
    <t>BUSETTE*4CER TRANSD 5MCG/H</t>
  </si>
  <si>
    <t>*022483200*</t>
  </si>
  <si>
    <t>DEPAKIN*GRAT 30BUST 750MG R.M.</t>
  </si>
  <si>
    <t>*016366027*</t>
  </si>
  <si>
    <t>COUMADIN*30CPR 5MG</t>
  </si>
  <si>
    <t>*036635086*</t>
  </si>
  <si>
    <t>DIBASE*OS SOL 2FL 2,5ML50000UI</t>
  </si>
  <si>
    <t>*032210015*</t>
  </si>
  <si>
    <t>LOBIVON*28CPR 5MG</t>
  </si>
  <si>
    <t>*035367440*</t>
  </si>
  <si>
    <t>LUCEN*28CPR GASTR 40MG</t>
  </si>
  <si>
    <t>*035608025*</t>
  </si>
  <si>
    <t>MICARDISPLUS*28CPR 40/12,5MG</t>
  </si>
  <si>
    <t>*036679367*</t>
  </si>
  <si>
    <t>INEGY*30CPR 10MG/40MG PTFE/PVC</t>
  </si>
  <si>
    <t>EMLA*CR 5G 2,5+2,5%+2CER OCCL</t>
  </si>
  <si>
    <t>*028614156*</t>
  </si>
  <si>
    <t>ACICLIN*CREMA 10G 5%</t>
  </si>
  <si>
    <t>*036255026*</t>
  </si>
  <si>
    <t>GENTAMICINA BETAM ZENT*CR 30G</t>
  </si>
  <si>
    <t>*032338016*</t>
  </si>
  <si>
    <t>GRACIAL*7CPR AZZ+15CPR BIANCHE</t>
  </si>
  <si>
    <t>*021513027*</t>
  </si>
  <si>
    <t>BETA 21*UNG DERM 30G 0,05%</t>
  </si>
  <si>
    <t>DIPROSALIC*UNG 30G 0,05%+3%</t>
  </si>
  <si>
    <t>*026510091*</t>
  </si>
  <si>
    <t>DIFOSFONAL*IM 3F 200MG/4ML C/L</t>
  </si>
  <si>
    <t>ELOCON*CREMA 30G 0,1G/MG</t>
  </si>
  <si>
    <t>*048922025*</t>
  </si>
  <si>
    <t>ZEFLAVON*60CPR RIV 500MG</t>
  </si>
  <si>
    <t>*048922013*</t>
  </si>
  <si>
    <t>ZEFLAVON*30CPR RIV 500MG_x000D_</t>
  </si>
  <si>
    <t>*035584034*</t>
  </si>
  <si>
    <t>*022959023*</t>
  </si>
  <si>
    <t>CONTROL*20CPR 2,5MG</t>
  </si>
  <si>
    <t>*035541010*</t>
  </si>
  <si>
    <t>LORAZEPAM RATIO.*20CPR RIV 1MG</t>
  </si>
  <si>
    <t>*035734058*</t>
  </si>
  <si>
    <t>LEVITRA*2CPR RIV 10MG</t>
  </si>
  <si>
    <t>VIAGRA*4CPR 100MG</t>
  </si>
  <si>
    <t>*027657016*</t>
  </si>
  <si>
    <t>FLIXONASE*SPRAY NAS.120D 50MCG</t>
  </si>
  <si>
    <t>*029561040*</t>
  </si>
  <si>
    <t>CAVERJECT*F 20MCG+SIR+2AGHI+2T</t>
  </si>
  <si>
    <t>*022715027*</t>
  </si>
  <si>
    <t>FELISON*30CPS 30MG</t>
  </si>
  <si>
    <t>*004763114*</t>
  </si>
  <si>
    <t>ASPIRINA C*10CPR EFF C/VIT C</t>
  </si>
  <si>
    <t>*022760108*</t>
  </si>
  <si>
    <t>CANESTEN*POLV CUT 1FL 30G 1%</t>
  </si>
  <si>
    <t>*042028011*</t>
  </si>
  <si>
    <t>OKITASK*OS GRAT 10BUST 40MG</t>
  </si>
  <si>
    <t>*026525105*</t>
  </si>
  <si>
    <t>VEROLAX*BB 18SUPP 1,375G</t>
  </si>
  <si>
    <t>*025829197*</t>
  </si>
  <si>
    <t>MOMENDOL*GEL 50G 10%</t>
  </si>
  <si>
    <t>*032781155*</t>
  </si>
  <si>
    <t>CITROSIL*8FAZZ IMBEVUTI 0.175%</t>
  </si>
  <si>
    <t>*025669019*</t>
  </si>
  <si>
    <t>MOMENT*12CPR RIV 200MG</t>
  </si>
  <si>
    <t>*039105022*</t>
  </si>
  <si>
    <t>ACICLINLABIALE*MATITA 2,5G 5%</t>
  </si>
  <si>
    <t>*025647114*</t>
  </si>
  <si>
    <t>TROSYD*SOLUZ CUT. UNG.1FL 12ML 28%</t>
  </si>
  <si>
    <t>*041472046*</t>
  </si>
  <si>
    <t>FLECTORARTRO*GEL 100G 1% PRESS</t>
  </si>
  <si>
    <t>*042028023*</t>
  </si>
  <si>
    <t>OKITASK*OS GRAT 20BUST 40MG</t>
  </si>
  <si>
    <t>*029396052*</t>
  </si>
  <si>
    <t>BUSCOFEN*24CPS MOLLI 200MG</t>
  </si>
  <si>
    <t>*032056020*</t>
  </si>
  <si>
    <t>EUCLORINA*POLV SOL 10BUST 2,5G</t>
  </si>
  <si>
    <t>*042028035*</t>
  </si>
  <si>
    <t>OKITASK*10CPR RIV 40MG</t>
  </si>
  <si>
    <t>*041631021*</t>
  </si>
  <si>
    <t>BUSCOFENACT*12CPS 400MG</t>
  </si>
  <si>
    <t>*020949020*</t>
  </si>
  <si>
    <t>GUTTALAX*OS GTT 15ML 7,5MG/ML</t>
  </si>
  <si>
    <t>*033428020*</t>
  </si>
  <si>
    <t>LEVIOGEL*GEL 100G 1%</t>
  </si>
  <si>
    <t>*004853053*</t>
  </si>
  <si>
    <t>VALERIANA DISPERT*20CPR 125MG</t>
  </si>
  <si>
    <t>*009262015*</t>
  </si>
  <si>
    <t>ALAXA*20CPR GASTR 5MG</t>
  </si>
  <si>
    <t>*041797010*</t>
  </si>
  <si>
    <t>OKI GOLA*COLLUT 150ML 1,6%</t>
  </si>
  <si>
    <t>*032155018*</t>
  </si>
  <si>
    <t>VECTAVIR*CREMA 2G 1%</t>
  </si>
  <si>
    <t>*017076074*</t>
  </si>
  <si>
    <t>VENORUTON 1000*OS 30BUST 1G</t>
  </si>
  <si>
    <t>*023907013*</t>
  </si>
  <si>
    <t>BETADINE*SOLUZ GINEC 125ML 10%</t>
  </si>
  <si>
    <t>*905950996*</t>
  </si>
  <si>
    <t>OB MINI PRO CONFORT 16PZ</t>
  </si>
  <si>
    <t>*938181462*</t>
  </si>
  <si>
    <t>CITROSODINA EFFERV GRAN 150G</t>
  </si>
  <si>
    <t>*978242307*</t>
  </si>
  <si>
    <t>ENTEROLACTIS PLUS 15CPS</t>
  </si>
  <si>
    <t>*924268105*</t>
  </si>
  <si>
    <t>HALIBORANGE 30CPR MASTICABILI</t>
  </si>
  <si>
    <t>*982910527*</t>
  </si>
  <si>
    <t>NEUTROGENA STICK LABBRA 4,8G</t>
  </si>
  <si>
    <t>*926522513*</t>
  </si>
  <si>
    <t>CER PIC SOFFIX MED 10X8 5PZ</t>
  </si>
  <si>
    <t>*801458985*</t>
  </si>
  <si>
    <t>OSCILLOCOCCINUM 200K 30DO GL</t>
  </si>
  <si>
    <t>*935662585*</t>
  </si>
  <si>
    <t>SUPRADYN RIC EFFER 15CPR</t>
  </si>
  <si>
    <t>*909895839*</t>
  </si>
  <si>
    <t>BENDA PIC SELFFIX CM10X4M F</t>
  </si>
  <si>
    <t>*971169836*</t>
  </si>
  <si>
    <t>CONNETTIVINABIO PLUS GARZA10PZ</t>
  </si>
  <si>
    <t>*900267042*</t>
  </si>
  <si>
    <t>BENDA PIC DRESSFIX CM5X5M</t>
  </si>
  <si>
    <t>*984867693*</t>
  </si>
  <si>
    <t>VERINOPRO SARS-COV-2 AUTOTEST</t>
  </si>
  <si>
    <t>*980928396*</t>
  </si>
  <si>
    <t>BEPANTHENOL TATTOO PASTA TRAT</t>
  </si>
  <si>
    <t>*981076072*</t>
  </si>
  <si>
    <t>THERMACARE FASC COL/SPA/POLS2P</t>
  </si>
  <si>
    <t>*926521067*</t>
  </si>
  <si>
    <t>HALIBORANGE EMULSIONE ORALE</t>
  </si>
  <si>
    <t>*908869769*</t>
  </si>
  <si>
    <t>GARZA PIC 10X10CM 25PZ FUSTELL</t>
  </si>
  <si>
    <t>*923789642*</t>
  </si>
  <si>
    <t>MYSTAR SYLKFEEL LANCETS25 G33</t>
  </si>
  <si>
    <t>*926737697*</t>
  </si>
  <si>
    <t>CEBION EFF VIT C ARANCIA 10CPR</t>
  </si>
  <si>
    <t>*926522703*</t>
  </si>
  <si>
    <t>CER PIC AQUABLOC 10X8 5PZ</t>
  </si>
  <si>
    <t>*984599199*</t>
  </si>
  <si>
    <t>DEEPBLUE COVID19 AG SELFTEST</t>
  </si>
  <si>
    <t>*926522640*</t>
  </si>
  <si>
    <t>CER PIC SOFFIX MED 10X20 5PZ</t>
  </si>
  <si>
    <t>*925596898*</t>
  </si>
  <si>
    <t>APROPOS FLUPROTECT EFFERV C 20</t>
  </si>
  <si>
    <t>*920966241*</t>
  </si>
  <si>
    <t>NUTILIS POWDER ADDENSANTE 300G</t>
  </si>
  <si>
    <t>*930252782*</t>
  </si>
  <si>
    <t>IRILENS GOCCE OCULARI 10ML</t>
  </si>
  <si>
    <t>*939968867*</t>
  </si>
  <si>
    <t>IRILENTI SOL UNICA LENTI 100ML</t>
  </si>
  <si>
    <t>*902549652*</t>
  </si>
  <si>
    <t>PSYLLOGEL FIBRA ARA RO 20BUST</t>
  </si>
  <si>
    <t>*923789604*</t>
  </si>
  <si>
    <t>MYSTAR SYLKFEEL LANCETS25 G28</t>
  </si>
  <si>
    <t>*931588418*</t>
  </si>
  <si>
    <t>FIALETTA ODONTOIATRICA 4G</t>
  </si>
  <si>
    <t>*974373146*</t>
  </si>
  <si>
    <t>ENTERELLE PLUS 12CPS</t>
  </si>
  <si>
    <t>*900195532*</t>
  </si>
  <si>
    <t>CICA CARE 12CMX6CM 1MED</t>
  </si>
  <si>
    <t>*943008540*</t>
  </si>
  <si>
    <t>SUPARTZ SIR INTRA-ART 2,5ML</t>
  </si>
  <si>
    <t>*912608751*</t>
  </si>
  <si>
    <t>BENDA PIC RETE 1 POL/CAV 3M</t>
  </si>
  <si>
    <t>*930625203*</t>
  </si>
  <si>
    <t>ALOVEX PROT ATT GEL 8ML</t>
  </si>
  <si>
    <t>*926522107*</t>
  </si>
  <si>
    <t>CER PIC AQUABLOC MIX 20PZ</t>
  </si>
  <si>
    <t>*926522121*</t>
  </si>
  <si>
    <t>CER PIC AQUABLOC MIX 40PZ</t>
  </si>
  <si>
    <t>*977791805*</t>
  </si>
  <si>
    <t>CH TERMOMETRO DIGI BABY</t>
  </si>
  <si>
    <t>*905338051*</t>
  </si>
  <si>
    <t>FORTILASE INTEGRAT 20CPR</t>
  </si>
  <si>
    <t>*930325509*</t>
  </si>
  <si>
    <t>FLORBERRY 10BUSTX4.15G</t>
  </si>
  <si>
    <t>*912033685*</t>
  </si>
  <si>
    <t>BIFISELLE 30CPS</t>
  </si>
  <si>
    <t>*984797860*</t>
  </si>
  <si>
    <t>CARDIONAM 30CPR</t>
  </si>
  <si>
    <t>*975435672*</t>
  </si>
  <si>
    <t>LD PROACTIV50 20CPR DISBIOLINE</t>
  </si>
  <si>
    <t>*902182005*</t>
  </si>
  <si>
    <t>ASTENIX 12BUST</t>
  </si>
  <si>
    <t>*930931377*</t>
  </si>
  <si>
    <t>BIOGEL ALOE 100ML</t>
  </si>
  <si>
    <t>*930626748*</t>
  </si>
  <si>
    <t>AQUA EMOFORM COLLUTORIO 300ML</t>
  </si>
  <si>
    <t>*901178893*</t>
  </si>
  <si>
    <t>CALLIF CICCARELLI C/PARAC 6PZ</t>
  </si>
  <si>
    <t>*984357020*</t>
  </si>
  <si>
    <t>CETAPHIL FLUIDO IDRATANTE470ML</t>
  </si>
  <si>
    <t>*979098415*</t>
  </si>
  <si>
    <t>LIBRAMED 84CPR</t>
  </si>
  <si>
    <t>*931607434*</t>
  </si>
  <si>
    <t>FINDERM FORTE BETA 10CPS MOLLI</t>
  </si>
  <si>
    <t>*972728000*</t>
  </si>
  <si>
    <t>RENOVA LIPO AC IALUR 0,4% 10M</t>
  </si>
  <si>
    <t>*936065059*</t>
  </si>
  <si>
    <t>DERMOVITAMINA CALM CR IDR250ML</t>
  </si>
  <si>
    <t>*906780667*</t>
  </si>
  <si>
    <t>EUPHIDRA AMIDOMIO OLIO CORPO</t>
  </si>
  <si>
    <t>*932085665*</t>
  </si>
  <si>
    <t>TRATTAMENTO VERRUCHE 75ML</t>
  </si>
  <si>
    <t>*926522537*</t>
  </si>
  <si>
    <t>CER PIC SOFFIX MED 10X10 5PZ</t>
  </si>
  <si>
    <t>*900415100*</t>
  </si>
  <si>
    <t>GUM EXPANDING FLOSS FILO 30MT</t>
  </si>
  <si>
    <t>*931340804*</t>
  </si>
  <si>
    <t>PHYSIOMER CSR SPRAY IPER 135ML</t>
  </si>
  <si>
    <t>*925498394*</t>
  </si>
  <si>
    <t>GERDOFF 20CPR</t>
  </si>
  <si>
    <t>*932717251*</t>
  </si>
  <si>
    <t>EUPHIDRA AMIDOMIO SH BALSAMO</t>
  </si>
  <si>
    <t>*906780679*</t>
  </si>
  <si>
    <t>EUPHIDRA AMIDOMIO POLV FINISSI</t>
  </si>
  <si>
    <t>*932717263*</t>
  </si>
  <si>
    <t>EUPHIDRA AMIDOMIO BALS ULTRADE</t>
  </si>
  <si>
    <t>*974889937*</t>
  </si>
  <si>
    <t>D3BASE JUNIOR 30CARAM FRUT BOS</t>
  </si>
  <si>
    <t>*926231349*</t>
  </si>
  <si>
    <t>SOMAT C SNEL 7 NOTTI CREM250ML</t>
  </si>
  <si>
    <t>*930494099*</t>
  </si>
  <si>
    <t>LACTOFLORENE PLUS 12FL</t>
  </si>
  <si>
    <t>*906088556*</t>
  </si>
  <si>
    <t>FISIOSOL 22 FE 20F 2ML</t>
  </si>
  <si>
    <t>*906088632*</t>
  </si>
  <si>
    <t>FISIOSOL 11 F 20F 2ML</t>
  </si>
  <si>
    <t>*906088695*</t>
  </si>
  <si>
    <t>FISIOSOL 13 MG 20F 2ML</t>
  </si>
  <si>
    <t>*906088758*</t>
  </si>
  <si>
    <t>FISIOSOL 1 MN 20F 2ML</t>
  </si>
  <si>
    <t>*906088846*</t>
  </si>
  <si>
    <t>FISIOSOL 2 MN CU 20F 2ML</t>
  </si>
  <si>
    <t>*906088873*</t>
  </si>
  <si>
    <t>FISIOSOL 14 K 20F 2ML</t>
  </si>
  <si>
    <t>*906088923*</t>
  </si>
  <si>
    <t>FISIOSOL 15 CU 20F 2ML</t>
  </si>
  <si>
    <t>*906088998*</t>
  </si>
  <si>
    <t>FISIOSOL 18 SE 20F</t>
  </si>
  <si>
    <t>*906089077*</t>
  </si>
  <si>
    <t>FISIOSOL 17 ZN 20F</t>
  </si>
  <si>
    <t>*920242690*</t>
  </si>
  <si>
    <t>SYSTANE ULTRA GTT OCULARI 10ML</t>
  </si>
  <si>
    <t>*971664596*</t>
  </si>
  <si>
    <t>ARTELAC COMPLETE MULTIDOSE10ML</t>
  </si>
  <si>
    <t>*036397014*</t>
  </si>
  <si>
    <t>REPARIL GEL CM*40G 1%+5%</t>
  </si>
  <si>
    <t>*026608125*</t>
  </si>
  <si>
    <t>EFFERALGAN*16CPR 500MG</t>
  </si>
  <si>
    <t>*029565013*</t>
  </si>
  <si>
    <t>LAEVOLAC*SCIR 180ML 66,7%</t>
  </si>
  <si>
    <t>*028122063*</t>
  </si>
  <si>
    <t>ONILAQARE*SMALTO UNGHIE 2,5ML</t>
  </si>
  <si>
    <t>*045876012*</t>
  </si>
  <si>
    <t>ARNIGEL*7% GEL TUBO 120G</t>
  </si>
  <si>
    <t>*037184013*</t>
  </si>
  <si>
    <t>DICLOREUM UNIDIE*5CER MED136MG</t>
  </si>
  <si>
    <t>*042045017*</t>
  </si>
  <si>
    <t>MIOTENS CONT E DOL*SCH CUT30ML</t>
  </si>
  <si>
    <t>*025319043*</t>
  </si>
  <si>
    <t>NEOOPTALIDON*8CPR RIV</t>
  </si>
  <si>
    <t>*913156675*</t>
  </si>
  <si>
    <t>BIAFIN EMULS IDRAT 100ML</t>
  </si>
  <si>
    <t>max 12 pz</t>
  </si>
  <si>
    <t>NUVARING*1SISTEMA RIL VAGINALE</t>
  </si>
  <si>
    <t>Max 11 pz</t>
  </si>
  <si>
    <t>Max 50  pz</t>
  </si>
  <si>
    <t>*022531077*</t>
  </si>
  <si>
    <t>TAVOR*20CPR 2,5MG</t>
  </si>
  <si>
    <t>max 6 pz</t>
  </si>
  <si>
    <t>HALCION*20CPR 0,25MG</t>
  </si>
  <si>
    <t>XANAX*OS GTT FL 20ML 0,75MG/ML</t>
  </si>
  <si>
    <t>*024713075*</t>
  </si>
  <si>
    <t>*025980083*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</si>
</sst>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0.0%"/>
    <numFmt numFmtId="166" formatCode="0.000"/>
    <numFmt numFmtId="167" formatCode="&quot;€&quot;\ #,##0.0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E4D2F2"/>
      <name val="Calibri"/>
      <family val="2"/>
      <scheme val="minor"/>
    </font>
    <font>
      <sz val="16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72"/>
      <color theme="1"/>
      <name val="C39HrP48DhTt"/>
    </font>
    <font>
      <sz val="22"/>
      <color theme="1"/>
      <name val="Calibri"/>
      <family val="2"/>
      <scheme val="minor"/>
    </font>
    <font>
      <sz val="22"/>
      <color rgb="FFE4D2F2"/>
      <name val="Calibri"/>
      <family val="2"/>
      <scheme val="minor"/>
    </font>
    <font>
      <sz val="22"/>
      <name val="Calibri"/>
      <family val="2"/>
      <scheme val="minor"/>
    </font>
    <font>
      <b/>
      <sz val="22"/>
      <color rgb="FFFF0000"/>
      <name val="Calibri"/>
      <family val="2"/>
      <scheme val="minor"/>
    </font>
    <font>
      <sz val="22"/>
      <color rgb="FF000000"/>
      <name val="Calibri"/>
      <family val="2"/>
    </font>
    <font>
      <b/>
      <sz val="22"/>
      <color theme="1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sz val="72"/>
      <name val="C39HrP48DhTt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name val="Calibri"/>
      <family val="2"/>
      <scheme val="minor"/>
    </font>
    <font>
      <b/>
      <sz val="22"/>
      <color rgb="FFE4D2F2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72"/>
      <color theme="0"/>
      <name val="C39HrP48DhTt"/>
    </font>
    <font>
      <sz val="16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74"/>
      <color theme="1"/>
      <name val="C39HrP48DhTt"/>
    </font>
    <font>
      <sz val="74"/>
      <name val="C39HrP48DhT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D2F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7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6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9" fontId="7" fillId="3" borderId="10" xfId="1" applyFont="1" applyFill="1" applyBorder="1" applyAlignment="1">
      <alignment horizontal="center" vertical="center"/>
    </xf>
    <xf numFmtId="10" fontId="7" fillId="3" borderId="10" xfId="1" applyNumberFormat="1" applyFont="1" applyFill="1" applyBorder="1" applyAlignment="1">
      <alignment horizontal="center" vertical="center"/>
    </xf>
    <xf numFmtId="9" fontId="7" fillId="3" borderId="10" xfId="1" applyFont="1" applyFill="1" applyBorder="1" applyAlignment="1">
      <alignment horizontal="center"/>
    </xf>
    <xf numFmtId="0" fontId="8" fillId="0" borderId="0" xfId="0" applyFont="1" applyAlignment="1">
      <alignment vertical="center"/>
    </xf>
    <xf numFmtId="10" fontId="6" fillId="2" borderId="0" xfId="1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2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4" fillId="0" borderId="15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2" fillId="0" borderId="37" xfId="0" applyFont="1" applyBorder="1" applyAlignment="1">
      <alignment horizontal="center"/>
    </xf>
    <xf numFmtId="0" fontId="0" fillId="0" borderId="15" xfId="0" applyBorder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49" fontId="5" fillId="2" borderId="0" xfId="0" applyNumberFormat="1" applyFont="1" applyFill="1" applyAlignment="1">
      <alignment horizontal="center" vertical="top"/>
    </xf>
    <xf numFmtId="49" fontId="6" fillId="2" borderId="0" xfId="0" applyNumberFormat="1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49" fontId="6" fillId="0" borderId="0" xfId="0" applyNumberFormat="1" applyFont="1" applyAlignment="1">
      <alignment horizontal="center" vertical="top"/>
    </xf>
    <xf numFmtId="49" fontId="11" fillId="0" borderId="5" xfId="0" applyNumberFormat="1" applyFont="1" applyBorder="1" applyAlignment="1">
      <alignment horizontal="center"/>
    </xf>
    <xf numFmtId="0" fontId="12" fillId="0" borderId="18" xfId="0" applyFont="1" applyBorder="1" applyAlignment="1">
      <alignment vertical="center"/>
    </xf>
    <xf numFmtId="164" fontId="12" fillId="0" borderId="38" xfId="0" applyNumberFormat="1" applyFont="1" applyBorder="1" applyAlignment="1">
      <alignment horizontal="center" vertical="center"/>
    </xf>
    <xf numFmtId="9" fontId="13" fillId="3" borderId="7" xfId="1" applyFont="1" applyFill="1" applyBorder="1" applyAlignment="1">
      <alignment horizontal="center" vertical="center"/>
    </xf>
    <xf numFmtId="0" fontId="12" fillId="0" borderId="17" xfId="0" applyFont="1" applyBorder="1" applyAlignment="1">
      <alignment vertical="center"/>
    </xf>
    <xf numFmtId="164" fontId="12" fillId="0" borderId="26" xfId="0" applyNumberFormat="1" applyFont="1" applyBorder="1" applyAlignment="1">
      <alignment horizontal="center" vertical="center"/>
    </xf>
    <xf numFmtId="9" fontId="13" fillId="3" borderId="10" xfId="1" applyFont="1" applyFill="1" applyBorder="1" applyAlignment="1">
      <alignment horizontal="center" vertical="center"/>
    </xf>
    <xf numFmtId="0" fontId="14" fillId="0" borderId="17" xfId="0" applyFont="1" applyBorder="1" applyAlignment="1">
      <alignment vertical="center"/>
    </xf>
    <xf numFmtId="164" fontId="14" fillId="0" borderId="26" xfId="0" applyNumberFormat="1" applyFont="1" applyBorder="1" applyAlignment="1">
      <alignment horizontal="center" vertical="center"/>
    </xf>
    <xf numFmtId="9" fontId="14" fillId="3" borderId="10" xfId="1" applyFont="1" applyFill="1" applyBorder="1" applyAlignment="1">
      <alignment horizontal="center" vertical="center"/>
    </xf>
    <xf numFmtId="165" fontId="12" fillId="0" borderId="10" xfId="1" applyNumberFormat="1" applyFont="1" applyBorder="1" applyAlignment="1">
      <alignment horizontal="center" vertical="center"/>
    </xf>
    <xf numFmtId="165" fontId="12" fillId="0" borderId="10" xfId="1" applyNumberFormat="1" applyFont="1" applyFill="1" applyBorder="1" applyAlignment="1">
      <alignment horizontal="center" vertical="center"/>
    </xf>
    <xf numFmtId="9" fontId="13" fillId="3" borderId="10" xfId="0" applyNumberFormat="1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vertical="center"/>
    </xf>
    <xf numFmtId="165" fontId="14" fillId="0" borderId="10" xfId="1" applyNumberFormat="1" applyFont="1" applyFill="1" applyBorder="1" applyAlignment="1">
      <alignment horizontal="center" vertical="center"/>
    </xf>
    <xf numFmtId="9" fontId="13" fillId="3" borderId="16" xfId="1" applyFont="1" applyFill="1" applyBorder="1" applyAlignment="1">
      <alignment horizontal="center" vertical="center"/>
    </xf>
    <xf numFmtId="8" fontId="16" fillId="0" borderId="26" xfId="0" applyNumberFormat="1" applyFont="1" applyBorder="1" applyAlignment="1">
      <alignment horizontal="center" vertical="center"/>
    </xf>
    <xf numFmtId="0" fontId="14" fillId="0" borderId="25" xfId="0" applyFont="1" applyBorder="1" applyAlignment="1">
      <alignment vertical="center"/>
    </xf>
    <xf numFmtId="9" fontId="13" fillId="3" borderId="24" xfId="0" applyNumberFormat="1" applyFont="1" applyFill="1" applyBorder="1" applyAlignment="1">
      <alignment horizontal="center" vertical="center"/>
    </xf>
    <xf numFmtId="0" fontId="14" fillId="0" borderId="18" xfId="0" applyFont="1" applyBorder="1" applyAlignment="1">
      <alignment vertical="center"/>
    </xf>
    <xf numFmtId="164" fontId="14" fillId="0" borderId="39" xfId="0" applyNumberFormat="1" applyFont="1" applyBorder="1" applyAlignment="1">
      <alignment horizontal="center" vertical="center"/>
    </xf>
    <xf numFmtId="9" fontId="13" fillId="3" borderId="15" xfId="1" applyFont="1" applyFill="1" applyBorder="1" applyAlignment="1">
      <alignment horizontal="center" vertical="center"/>
    </xf>
    <xf numFmtId="164" fontId="12" fillId="0" borderId="22" xfId="0" applyNumberFormat="1" applyFont="1" applyBorder="1" applyAlignment="1">
      <alignment horizontal="center" vertical="center"/>
    </xf>
    <xf numFmtId="9" fontId="13" fillId="3" borderId="12" xfId="1" applyFont="1" applyFill="1" applyBorder="1" applyAlignment="1">
      <alignment horizontal="center" vertical="center"/>
    </xf>
    <xf numFmtId="8" fontId="12" fillId="0" borderId="26" xfId="0" applyNumberFormat="1" applyFont="1" applyBorder="1" applyAlignment="1">
      <alignment horizontal="center" vertical="center"/>
    </xf>
    <xf numFmtId="9" fontId="12" fillId="0" borderId="17" xfId="1" applyFont="1" applyBorder="1" applyAlignment="1">
      <alignment horizontal="left" vertical="center"/>
    </xf>
    <xf numFmtId="164" fontId="12" fillId="0" borderId="40" xfId="0" applyNumberFormat="1" applyFont="1" applyBorder="1" applyAlignment="1">
      <alignment horizontal="center" vertical="center"/>
    </xf>
    <xf numFmtId="0" fontId="15" fillId="0" borderId="17" xfId="0" applyFont="1" applyBorder="1" applyAlignment="1">
      <alignment vertical="center" wrapText="1"/>
    </xf>
    <xf numFmtId="0" fontId="8" fillId="2" borderId="0" xfId="0" applyFont="1" applyFill="1"/>
    <xf numFmtId="49" fontId="19" fillId="0" borderId="5" xfId="0" applyNumberFormat="1" applyFont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0" borderId="0" xfId="0" applyFont="1"/>
    <xf numFmtId="0" fontId="20" fillId="0" borderId="26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2" fillId="0" borderId="4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2" fontId="22" fillId="0" borderId="3" xfId="0" applyNumberFormat="1" applyFont="1" applyBorder="1" applyAlignment="1">
      <alignment horizontal="center" vertical="center" wrapText="1"/>
    </xf>
    <xf numFmtId="2" fontId="22" fillId="0" borderId="2" xfId="0" applyNumberFormat="1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49" fontId="22" fillId="0" borderId="3" xfId="0" applyNumberFormat="1" applyFont="1" applyBorder="1" applyAlignment="1">
      <alignment horizontal="center" vertical="center" wrapText="1"/>
    </xf>
    <xf numFmtId="2" fontId="22" fillId="0" borderId="30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49" fontId="23" fillId="0" borderId="3" xfId="0" applyNumberFormat="1" applyFont="1" applyBorder="1" applyAlignment="1">
      <alignment horizontal="center" vertical="center" wrapText="1"/>
    </xf>
    <xf numFmtId="49" fontId="24" fillId="2" borderId="0" xfId="0" applyNumberFormat="1" applyFont="1" applyFill="1" applyAlignment="1">
      <alignment horizontal="center" vertical="center"/>
    </xf>
    <xf numFmtId="0" fontId="24" fillId="2" borderId="0" xfId="0" applyFont="1" applyFill="1" applyAlignment="1">
      <alignment vertical="center"/>
    </xf>
    <xf numFmtId="0" fontId="25" fillId="2" borderId="0" xfId="0" applyFont="1" applyFill="1" applyAlignment="1">
      <alignment vertical="center"/>
    </xf>
    <xf numFmtId="0" fontId="24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6" fillId="0" borderId="0" xfId="0" applyFont="1" applyAlignment="1">
      <alignment vertical="center"/>
    </xf>
    <xf numFmtId="0" fontId="22" fillId="0" borderId="29" xfId="0" applyFont="1" applyBorder="1" applyAlignment="1">
      <alignment horizontal="center" vertical="center" wrapText="1"/>
    </xf>
    <xf numFmtId="49" fontId="23" fillId="0" borderId="28" xfId="0" applyNumberFormat="1" applyFont="1" applyBorder="1" applyAlignment="1">
      <alignment horizontal="center" vertical="center" wrapText="1"/>
    </xf>
    <xf numFmtId="49" fontId="11" fillId="0" borderId="8" xfId="0" applyNumberFormat="1" applyFont="1" applyBorder="1" applyAlignment="1">
      <alignment horizontal="center"/>
    </xf>
    <xf numFmtId="49" fontId="19" fillId="0" borderId="8" xfId="0" applyNumberFormat="1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164" fontId="17" fillId="0" borderId="25" xfId="0" applyNumberFormat="1" applyFont="1" applyBorder="1" applyAlignment="1">
      <alignment horizontal="center" vertical="center"/>
    </xf>
    <xf numFmtId="164" fontId="28" fillId="3" borderId="25" xfId="0" applyNumberFormat="1" applyFont="1" applyFill="1" applyBorder="1" applyAlignment="1">
      <alignment horizontal="center" vertical="center"/>
    </xf>
    <xf numFmtId="164" fontId="28" fillId="3" borderId="32" xfId="0" applyNumberFormat="1" applyFont="1" applyFill="1" applyBorder="1" applyAlignment="1">
      <alignment horizontal="center" vertical="center"/>
    </xf>
    <xf numFmtId="164" fontId="28" fillId="3" borderId="24" xfId="0" applyNumberFormat="1" applyFont="1" applyFill="1" applyBorder="1" applyAlignment="1">
      <alignment horizontal="center" vertical="center"/>
    </xf>
    <xf numFmtId="164" fontId="27" fillId="3" borderId="24" xfId="0" applyNumberFormat="1" applyFont="1" applyFill="1" applyBorder="1" applyAlignment="1">
      <alignment horizontal="center" vertical="center"/>
    </xf>
    <xf numFmtId="164" fontId="17" fillId="0" borderId="24" xfId="0" applyNumberFormat="1" applyFont="1" applyBorder="1" applyAlignment="1">
      <alignment horizontal="center" vertical="center"/>
    </xf>
    <xf numFmtId="164" fontId="27" fillId="0" borderId="24" xfId="0" applyNumberFormat="1" applyFont="1" applyBorder="1" applyAlignment="1">
      <alignment horizontal="center" vertical="center"/>
    </xf>
    <xf numFmtId="164" fontId="17" fillId="0" borderId="32" xfId="0" applyNumberFormat="1" applyFont="1" applyBorder="1" applyAlignment="1">
      <alignment horizontal="center" vertical="center"/>
    </xf>
    <xf numFmtId="164" fontId="17" fillId="2" borderId="24" xfId="0" applyNumberFormat="1" applyFont="1" applyFill="1" applyBorder="1" applyAlignment="1">
      <alignment horizontal="center" vertical="center"/>
    </xf>
    <xf numFmtId="164" fontId="17" fillId="0" borderId="21" xfId="0" applyNumberFormat="1" applyFont="1" applyBorder="1" applyAlignment="1">
      <alignment horizontal="center" vertical="center"/>
    </xf>
    <xf numFmtId="164" fontId="17" fillId="0" borderId="8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164" fontId="28" fillId="3" borderId="8" xfId="0" applyNumberFormat="1" applyFont="1" applyFill="1" applyBorder="1" applyAlignment="1">
      <alignment horizontal="center" vertical="center"/>
    </xf>
    <xf numFmtId="164" fontId="27" fillId="0" borderId="8" xfId="0" applyNumberFormat="1" applyFont="1" applyBorder="1" applyAlignment="1">
      <alignment horizontal="center" vertical="center"/>
    </xf>
    <xf numFmtId="164" fontId="28" fillId="3" borderId="5" xfId="0" applyNumberFormat="1" applyFont="1" applyFill="1" applyBorder="1" applyAlignment="1">
      <alignment horizontal="center" vertical="center"/>
    </xf>
    <xf numFmtId="10" fontId="28" fillId="3" borderId="24" xfId="1" applyNumberFormat="1" applyFont="1" applyFill="1" applyBorder="1" applyAlignment="1">
      <alignment horizontal="center" vertical="center"/>
    </xf>
    <xf numFmtId="164" fontId="27" fillId="0" borderId="33" xfId="0" applyNumberFormat="1" applyFont="1" applyBorder="1" applyAlignment="1">
      <alignment horizontal="center" vertical="center"/>
    </xf>
    <xf numFmtId="164" fontId="27" fillId="0" borderId="36" xfId="0" applyNumberFormat="1" applyFont="1" applyBorder="1" applyAlignment="1">
      <alignment horizontal="center" vertical="center"/>
    </xf>
    <xf numFmtId="164" fontId="28" fillId="3" borderId="36" xfId="0" applyNumberFormat="1" applyFont="1" applyFill="1" applyBorder="1" applyAlignment="1">
      <alignment horizontal="center" vertical="center"/>
    </xf>
    <xf numFmtId="164" fontId="27" fillId="3" borderId="8" xfId="0" applyNumberFormat="1" applyFont="1" applyFill="1" applyBorder="1" applyAlignment="1">
      <alignment horizontal="center" vertical="center"/>
    </xf>
    <xf numFmtId="164" fontId="28" fillId="3" borderId="23" xfId="0" applyNumberFormat="1" applyFont="1" applyFill="1" applyBorder="1" applyAlignment="1">
      <alignment horizontal="center" vertical="center"/>
    </xf>
    <xf numFmtId="164" fontId="28" fillId="3" borderId="11" xfId="0" applyNumberFormat="1" applyFont="1" applyFill="1" applyBorder="1" applyAlignment="1">
      <alignment horizontal="center" vertical="center"/>
    </xf>
    <xf numFmtId="10" fontId="5" fillId="2" borderId="0" xfId="1" applyNumberFormat="1" applyFont="1" applyFill="1" applyBorder="1" applyAlignment="1">
      <alignment horizontal="center"/>
    </xf>
    <xf numFmtId="0" fontId="29" fillId="2" borderId="0" xfId="0" applyFont="1" applyFill="1" applyAlignment="1">
      <alignment horizontal="center" vertical="center"/>
    </xf>
    <xf numFmtId="49" fontId="30" fillId="2" borderId="0" xfId="0" applyNumberFormat="1" applyFont="1" applyFill="1" applyAlignment="1">
      <alignment horizontal="center"/>
    </xf>
    <xf numFmtId="164" fontId="31" fillId="2" borderId="0" xfId="0" applyNumberFormat="1" applyFont="1" applyFill="1" applyAlignment="1">
      <alignment horizontal="center" vertical="center"/>
    </xf>
    <xf numFmtId="0" fontId="29" fillId="2" borderId="0" xfId="0" applyFont="1" applyFill="1" applyAlignment="1">
      <alignment horizontal="center"/>
    </xf>
    <xf numFmtId="49" fontId="19" fillId="2" borderId="0" xfId="0" applyNumberFormat="1" applyFont="1" applyFill="1" applyAlignment="1">
      <alignment horizontal="center"/>
    </xf>
    <xf numFmtId="0" fontId="26" fillId="2" borderId="0" xfId="0" applyFont="1" applyFill="1" applyAlignment="1">
      <alignment horizontal="center"/>
    </xf>
    <xf numFmtId="0" fontId="20" fillId="0" borderId="39" xfId="0" applyFont="1" applyBorder="1" applyAlignment="1">
      <alignment horizontal="left" vertical="center"/>
    </xf>
    <xf numFmtId="0" fontId="3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4" fillId="0" borderId="42" xfId="0" applyFont="1" applyBorder="1" applyAlignment="1">
      <alignment horizontal="center"/>
    </xf>
    <xf numFmtId="9" fontId="12" fillId="2" borderId="10" xfId="1" applyFont="1" applyFill="1" applyBorder="1" applyAlignment="1">
      <alignment horizontal="center" vertical="center"/>
    </xf>
    <xf numFmtId="164" fontId="17" fillId="0" borderId="5" xfId="0" applyNumberFormat="1" applyFont="1" applyBorder="1" applyAlignment="1">
      <alignment horizontal="center" vertical="center"/>
    </xf>
    <xf numFmtId="164" fontId="17" fillId="0" borderId="23" xfId="0" applyNumberFormat="1" applyFont="1" applyBorder="1" applyAlignment="1">
      <alignment horizontal="center" vertical="center"/>
    </xf>
    <xf numFmtId="164" fontId="17" fillId="0" borderId="11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vertical="center"/>
    </xf>
    <xf numFmtId="164" fontId="17" fillId="0" borderId="6" xfId="0" applyNumberFormat="1" applyFont="1" applyBorder="1" applyAlignment="1">
      <alignment horizontal="center" vertical="center"/>
    </xf>
    <xf numFmtId="0" fontId="20" fillId="0" borderId="15" xfId="0" applyFont="1" applyBorder="1" applyAlignment="1">
      <alignment horizontal="left" vertical="center" wrapText="1"/>
    </xf>
    <xf numFmtId="10" fontId="6" fillId="2" borderId="0" xfId="1" applyNumberFormat="1" applyFont="1" applyFill="1" applyAlignment="1">
      <alignment horizontal="center"/>
    </xf>
    <xf numFmtId="10" fontId="22" fillId="0" borderId="29" xfId="0" applyNumberFormat="1" applyFont="1" applyBorder="1" applyAlignment="1">
      <alignment horizontal="center" vertical="center" wrapText="1"/>
    </xf>
    <xf numFmtId="10" fontId="29" fillId="2" borderId="0" xfId="0" applyNumberFormat="1" applyFont="1" applyFill="1" applyAlignment="1">
      <alignment horizontal="center"/>
    </xf>
    <xf numFmtId="10" fontId="22" fillId="0" borderId="2" xfId="0" applyNumberFormat="1" applyFont="1" applyBorder="1" applyAlignment="1">
      <alignment horizontal="center" vertical="center" wrapText="1"/>
    </xf>
    <xf numFmtId="10" fontId="6" fillId="2" borderId="0" xfId="0" applyNumberFormat="1" applyFont="1" applyFill="1" applyAlignment="1">
      <alignment horizontal="center"/>
    </xf>
    <xf numFmtId="10" fontId="6" fillId="0" borderId="0" xfId="1" applyNumberFormat="1" applyFont="1" applyAlignment="1">
      <alignment horizontal="center"/>
    </xf>
    <xf numFmtId="10" fontId="22" fillId="0" borderId="31" xfId="0" applyNumberFormat="1" applyFont="1" applyBorder="1" applyAlignment="1">
      <alignment horizontal="center" vertical="center" wrapText="1"/>
    </xf>
    <xf numFmtId="10" fontId="13" fillId="3" borderId="15" xfId="1" applyNumberFormat="1" applyFont="1" applyFill="1" applyBorder="1" applyAlignment="1">
      <alignment horizontal="center" vertical="center"/>
    </xf>
    <xf numFmtId="10" fontId="12" fillId="0" borderId="15" xfId="1" applyNumberFormat="1" applyFont="1" applyBorder="1" applyAlignment="1">
      <alignment horizontal="center" vertical="center"/>
    </xf>
    <xf numFmtId="10" fontId="13" fillId="3" borderId="15" xfId="0" applyNumberFormat="1" applyFont="1" applyFill="1" applyBorder="1" applyAlignment="1">
      <alignment horizontal="center" vertical="center"/>
    </xf>
    <xf numFmtId="10" fontId="13" fillId="3" borderId="16" xfId="1" applyNumberFormat="1" applyFont="1" applyFill="1" applyBorder="1" applyAlignment="1">
      <alignment horizontal="center" vertical="center"/>
    </xf>
    <xf numFmtId="10" fontId="13" fillId="3" borderId="10" xfId="1" applyNumberFormat="1" applyFont="1" applyFill="1" applyBorder="1" applyAlignment="1">
      <alignment horizontal="center" vertical="center"/>
    </xf>
    <xf numFmtId="10" fontId="13" fillId="3" borderId="10" xfId="0" applyNumberFormat="1" applyFont="1" applyFill="1" applyBorder="1" applyAlignment="1">
      <alignment horizontal="center" vertical="center"/>
    </xf>
    <xf numFmtId="10" fontId="13" fillId="3" borderId="7" xfId="1" applyNumberFormat="1" applyFont="1" applyFill="1" applyBorder="1" applyAlignment="1">
      <alignment horizontal="center" vertical="center"/>
    </xf>
    <xf numFmtId="10" fontId="14" fillId="3" borderId="15" xfId="1" applyNumberFormat="1" applyFont="1" applyFill="1" applyBorder="1" applyAlignment="1">
      <alignment horizontal="center" vertical="center"/>
    </xf>
    <xf numFmtId="10" fontId="13" fillId="3" borderId="34" xfId="1" applyNumberFormat="1" applyFont="1" applyFill="1" applyBorder="1" applyAlignment="1">
      <alignment horizontal="center" vertical="center"/>
    </xf>
    <xf numFmtId="10" fontId="6" fillId="0" borderId="0" xfId="0" applyNumberFormat="1" applyFont="1" applyAlignment="1">
      <alignment horizontal="center"/>
    </xf>
    <xf numFmtId="9" fontId="12" fillId="0" borderId="10" xfId="1" applyFont="1" applyBorder="1" applyAlignment="1">
      <alignment horizontal="center" vertical="center"/>
    </xf>
    <xf numFmtId="2" fontId="17" fillId="0" borderId="24" xfId="0" applyNumberFormat="1" applyFont="1" applyBorder="1" applyAlignment="1">
      <alignment horizontal="center" vertical="center"/>
    </xf>
    <xf numFmtId="165" fontId="12" fillId="0" borderId="15" xfId="1" applyNumberFormat="1" applyFont="1" applyFill="1" applyBorder="1" applyAlignment="1">
      <alignment horizontal="center" vertical="center"/>
    </xf>
    <xf numFmtId="9" fontId="12" fillId="0" borderId="15" xfId="1" applyFont="1" applyFill="1" applyBorder="1" applyAlignment="1">
      <alignment horizontal="center" vertical="center"/>
    </xf>
    <xf numFmtId="9" fontId="12" fillId="0" borderId="10" xfId="1" applyFont="1" applyFill="1" applyBorder="1" applyAlignment="1">
      <alignment horizontal="center" vertical="center"/>
    </xf>
    <xf numFmtId="165" fontId="14" fillId="0" borderId="24" xfId="1" applyNumberFormat="1" applyFont="1" applyFill="1" applyBorder="1" applyAlignment="1">
      <alignment horizontal="center" vertical="center"/>
    </xf>
    <xf numFmtId="165" fontId="14" fillId="0" borderId="15" xfId="1" applyNumberFormat="1" applyFont="1" applyFill="1" applyBorder="1" applyAlignment="1">
      <alignment horizontal="center" vertical="center"/>
    </xf>
    <xf numFmtId="9" fontId="14" fillId="0" borderId="15" xfId="1" applyFont="1" applyFill="1" applyBorder="1" applyAlignment="1">
      <alignment horizontal="center" vertical="center"/>
    </xf>
    <xf numFmtId="9" fontId="14" fillId="0" borderId="10" xfId="1" applyFont="1" applyFill="1" applyBorder="1" applyAlignment="1">
      <alignment horizontal="center" vertical="center"/>
    </xf>
    <xf numFmtId="165" fontId="12" fillId="0" borderId="15" xfId="1" applyNumberFormat="1" applyFont="1" applyBorder="1" applyAlignment="1">
      <alignment horizontal="center" vertical="center"/>
    </xf>
    <xf numFmtId="9" fontId="12" fillId="0" borderId="15" xfId="1" applyFont="1" applyBorder="1" applyAlignment="1">
      <alignment horizontal="center" vertical="center"/>
    </xf>
    <xf numFmtId="9" fontId="14" fillId="0" borderId="16" xfId="1" applyFont="1" applyFill="1" applyBorder="1" applyAlignment="1">
      <alignment horizontal="center" vertical="center"/>
    </xf>
    <xf numFmtId="9" fontId="12" fillId="0" borderId="7" xfId="1" applyFont="1" applyBorder="1" applyAlignment="1">
      <alignment horizontal="center" vertical="center"/>
    </xf>
    <xf numFmtId="165" fontId="12" fillId="0" borderId="14" xfId="1" applyNumberFormat="1" applyFont="1" applyBorder="1" applyAlignment="1">
      <alignment horizontal="center" vertical="center"/>
    </xf>
    <xf numFmtId="9" fontId="12" fillId="0" borderId="14" xfId="1" applyFont="1" applyBorder="1" applyAlignment="1">
      <alignment horizontal="center" vertical="center"/>
    </xf>
    <xf numFmtId="9" fontId="12" fillId="0" borderId="16" xfId="1" applyFont="1" applyBorder="1" applyAlignment="1">
      <alignment horizontal="center" vertical="center"/>
    </xf>
    <xf numFmtId="9" fontId="12" fillId="0" borderId="17" xfId="1" applyFont="1" applyBorder="1" applyAlignment="1">
      <alignment horizontal="center" vertical="center"/>
    </xf>
    <xf numFmtId="9" fontId="12" fillId="0" borderId="9" xfId="1" applyFont="1" applyBorder="1" applyAlignment="1">
      <alignment horizontal="center" vertical="center"/>
    </xf>
    <xf numFmtId="165" fontId="12" fillId="0" borderId="25" xfId="1" applyNumberFormat="1" applyFont="1" applyFill="1" applyBorder="1" applyAlignment="1">
      <alignment horizontal="center" vertical="center"/>
    </xf>
    <xf numFmtId="9" fontId="12" fillId="0" borderId="25" xfId="1" applyFont="1" applyFill="1" applyBorder="1" applyAlignment="1">
      <alignment horizontal="center" vertical="center"/>
    </xf>
    <xf numFmtId="9" fontId="12" fillId="0" borderId="17" xfId="1" applyFont="1" applyFill="1" applyBorder="1" applyAlignment="1">
      <alignment horizontal="center" vertical="center"/>
    </xf>
    <xf numFmtId="9" fontId="12" fillId="0" borderId="25" xfId="1" applyFont="1" applyBorder="1" applyAlignment="1">
      <alignment horizontal="center" vertical="center"/>
    </xf>
    <xf numFmtId="0" fontId="12" fillId="0" borderId="19" xfId="0" applyFont="1" applyBorder="1" applyAlignment="1">
      <alignment vertical="center"/>
    </xf>
    <xf numFmtId="9" fontId="14" fillId="0" borderId="12" xfId="1" applyFont="1" applyFill="1" applyBorder="1" applyAlignment="1">
      <alignment horizontal="center" vertical="center"/>
    </xf>
    <xf numFmtId="164" fontId="17" fillId="0" borderId="43" xfId="0" applyNumberFormat="1" applyFont="1" applyBorder="1" applyAlignment="1">
      <alignment horizontal="center" vertical="center"/>
    </xf>
    <xf numFmtId="164" fontId="27" fillId="0" borderId="32" xfId="0" applyNumberFormat="1" applyFont="1" applyBorder="1" applyAlignment="1">
      <alignment horizontal="center" vertical="center"/>
    </xf>
    <xf numFmtId="9" fontId="14" fillId="0" borderId="7" xfId="1" applyFont="1" applyFill="1" applyBorder="1" applyAlignment="1">
      <alignment horizontal="center" vertical="center"/>
    </xf>
    <xf numFmtId="9" fontId="12" fillId="0" borderId="27" xfId="1" applyFont="1" applyFill="1" applyBorder="1" applyAlignment="1">
      <alignment horizontal="center" vertical="center"/>
    </xf>
    <xf numFmtId="165" fontId="14" fillId="0" borderId="15" xfId="1" applyNumberFormat="1" applyFont="1" applyBorder="1" applyAlignment="1">
      <alignment horizontal="center" vertical="center"/>
    </xf>
    <xf numFmtId="164" fontId="27" fillId="2" borderId="8" xfId="0" applyNumberFormat="1" applyFont="1" applyFill="1" applyBorder="1" applyAlignment="1">
      <alignment horizontal="center" vertical="center"/>
    </xf>
    <xf numFmtId="9" fontId="12" fillId="0" borderId="14" xfId="1" applyFont="1" applyFill="1" applyBorder="1" applyAlignment="1">
      <alignment horizontal="center" vertical="center"/>
    </xf>
    <xf numFmtId="9" fontId="14" fillId="0" borderId="14" xfId="1" applyFont="1" applyFill="1" applyBorder="1" applyAlignment="1">
      <alignment horizontal="center" vertical="center"/>
    </xf>
    <xf numFmtId="164" fontId="12" fillId="0" borderId="15" xfId="0" applyNumberFormat="1" applyFont="1" applyBorder="1" applyAlignment="1">
      <alignment horizontal="center" vertical="center"/>
    </xf>
    <xf numFmtId="164" fontId="12" fillId="0" borderId="25" xfId="0" applyNumberFormat="1" applyFont="1" applyBorder="1" applyAlignment="1">
      <alignment horizontal="center" vertical="center"/>
    </xf>
    <xf numFmtId="49" fontId="19" fillId="0" borderId="26" xfId="0" applyNumberFormat="1" applyFont="1" applyBorder="1" applyAlignment="1">
      <alignment horizontal="center"/>
    </xf>
    <xf numFmtId="49" fontId="19" fillId="0" borderId="39" xfId="0" applyNumberFormat="1" applyFont="1" applyBorder="1" applyAlignment="1">
      <alignment horizontal="center"/>
    </xf>
    <xf numFmtId="9" fontId="14" fillId="0" borderId="15" xfId="1" applyFont="1" applyBorder="1" applyAlignment="1">
      <alignment horizontal="center" vertical="center"/>
    </xf>
    <xf numFmtId="9" fontId="12" fillId="0" borderId="37" xfId="1" applyFont="1" applyBorder="1" applyAlignment="1">
      <alignment horizontal="center" vertical="center"/>
    </xf>
    <xf numFmtId="9" fontId="14" fillId="0" borderId="37" xfId="1" applyFont="1" applyFill="1" applyBorder="1" applyAlignment="1">
      <alignment horizontal="center" vertical="center"/>
    </xf>
    <xf numFmtId="164" fontId="27" fillId="0" borderId="11" xfId="0" applyNumberFormat="1" applyFont="1" applyBorder="1" applyAlignment="1">
      <alignment horizontal="center" vertical="center"/>
    </xf>
    <xf numFmtId="0" fontId="12" fillId="0" borderId="17" xfId="0" applyFont="1" applyBorder="1" applyAlignment="1">
      <alignment horizontal="left" vertical="center"/>
    </xf>
    <xf numFmtId="165" fontId="12" fillId="0" borderId="15" xfId="0" applyNumberFormat="1" applyFont="1" applyBorder="1" applyAlignment="1">
      <alignment horizontal="center" vertical="center"/>
    </xf>
    <xf numFmtId="9" fontId="12" fillId="0" borderId="10" xfId="0" applyNumberFormat="1" applyFont="1" applyBorder="1" applyAlignment="1">
      <alignment horizontal="center" vertical="center"/>
    </xf>
    <xf numFmtId="9" fontId="12" fillId="0" borderId="15" xfId="0" applyNumberFormat="1" applyFont="1" applyBorder="1" applyAlignment="1">
      <alignment horizontal="center" vertical="center"/>
    </xf>
    <xf numFmtId="9" fontId="12" fillId="0" borderId="26" xfId="1" applyFont="1" applyFill="1" applyBorder="1" applyAlignment="1">
      <alignment horizontal="center" vertical="center"/>
    </xf>
    <xf numFmtId="9" fontId="12" fillId="0" borderId="39" xfId="1" applyFont="1" applyFill="1" applyBorder="1" applyAlignment="1">
      <alignment horizontal="center" vertical="center"/>
    </xf>
    <xf numFmtId="165" fontId="12" fillId="0" borderId="17" xfId="1" applyNumberFormat="1" applyFont="1" applyBorder="1" applyAlignment="1">
      <alignment horizontal="center" vertical="center"/>
    </xf>
    <xf numFmtId="165" fontId="12" fillId="0" borderId="17" xfId="1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 vertical="center" wrapText="1"/>
    </xf>
    <xf numFmtId="166" fontId="12" fillId="2" borderId="0" xfId="2" applyNumberFormat="1" applyFont="1" applyFill="1" applyBorder="1" applyAlignment="1">
      <alignment horizontal="center" vertical="center" wrapText="1"/>
    </xf>
    <xf numFmtId="167" fontId="17" fillId="2" borderId="0" xfId="2" applyNumberFormat="1" applyFont="1" applyFill="1" applyBorder="1" applyAlignment="1">
      <alignment horizontal="center" vertical="center" wrapText="1"/>
    </xf>
    <xf numFmtId="10" fontId="12" fillId="2" borderId="0" xfId="1" applyNumberFormat="1" applyFont="1" applyFill="1" applyBorder="1" applyAlignment="1">
      <alignment horizontal="center" vertical="center" wrapText="1"/>
    </xf>
    <xf numFmtId="2" fontId="17" fillId="2" borderId="0" xfId="0" applyNumberFormat="1" applyFont="1" applyFill="1" applyAlignment="1">
      <alignment horizontal="center" vertical="center" wrapText="1"/>
    </xf>
    <xf numFmtId="49" fontId="11" fillId="2" borderId="0" xfId="0" applyNumberFormat="1" applyFont="1" applyFill="1" applyAlignment="1">
      <alignment horizontal="center"/>
    </xf>
    <xf numFmtId="0" fontId="12" fillId="2" borderId="0" xfId="0" applyFont="1" applyFill="1" applyAlignment="1">
      <alignment vertical="center"/>
    </xf>
    <xf numFmtId="164" fontId="12" fillId="2" borderId="0" xfId="0" applyNumberFormat="1" applyFont="1" applyFill="1" applyAlignment="1">
      <alignment horizontal="center" vertical="center"/>
    </xf>
    <xf numFmtId="164" fontId="17" fillId="2" borderId="0" xfId="0" applyNumberFormat="1" applyFont="1" applyFill="1" applyAlignment="1">
      <alignment horizontal="center" vertical="center"/>
    </xf>
    <xf numFmtId="9" fontId="12" fillId="2" borderId="0" xfId="1" applyFont="1" applyFill="1" applyBorder="1" applyAlignment="1">
      <alignment horizontal="center" vertical="center"/>
    </xf>
    <xf numFmtId="164" fontId="27" fillId="2" borderId="0" xfId="0" applyNumberFormat="1" applyFont="1" applyFill="1" applyAlignment="1">
      <alignment horizontal="center" vertical="center"/>
    </xf>
    <xf numFmtId="9" fontId="14" fillId="2" borderId="0" xfId="1" applyFont="1" applyFill="1" applyBorder="1" applyAlignment="1">
      <alignment horizontal="center" vertical="center"/>
    </xf>
    <xf numFmtId="164" fontId="28" fillId="2" borderId="0" xfId="0" applyNumberFormat="1" applyFont="1" applyFill="1" applyAlignment="1">
      <alignment horizontal="center" vertical="center"/>
    </xf>
    <xf numFmtId="9" fontId="13" fillId="2" borderId="0" xfId="1" applyFont="1" applyFill="1" applyBorder="1" applyAlignment="1">
      <alignment horizontal="center" vertical="center"/>
    </xf>
    <xf numFmtId="49" fontId="17" fillId="2" borderId="28" xfId="0" applyNumberFormat="1" applyFont="1" applyFill="1" applyBorder="1" applyAlignment="1">
      <alignment horizontal="center" vertical="center" wrapText="1"/>
    </xf>
    <xf numFmtId="0" fontId="17" fillId="2" borderId="28" xfId="0" applyFont="1" applyFill="1" applyBorder="1" applyAlignment="1">
      <alignment horizontal="center" vertical="center" wrapText="1"/>
    </xf>
    <xf numFmtId="2" fontId="17" fillId="2" borderId="28" xfId="0" applyNumberFormat="1" applyFont="1" applyFill="1" applyBorder="1" applyAlignment="1">
      <alignment horizontal="center" vertical="center" wrapText="1"/>
    </xf>
    <xf numFmtId="2" fontId="17" fillId="2" borderId="2" xfId="0" applyNumberFormat="1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10" fontId="12" fillId="2" borderId="28" xfId="1" applyNumberFormat="1" applyFont="1" applyFill="1" applyBorder="1" applyAlignment="1">
      <alignment horizontal="center" vertical="center" wrapText="1"/>
    </xf>
    <xf numFmtId="0" fontId="14" fillId="2" borderId="28" xfId="0" applyFont="1" applyFill="1" applyBorder="1" applyAlignment="1">
      <alignment horizontal="center" vertical="center" wrapText="1"/>
    </xf>
    <xf numFmtId="164" fontId="12" fillId="2" borderId="28" xfId="2" applyNumberFormat="1" applyFont="1" applyFill="1" applyBorder="1" applyAlignment="1">
      <alignment horizontal="center" vertical="center" wrapText="1"/>
    </xf>
    <xf numFmtId="164" fontId="17" fillId="2" borderId="28" xfId="2" applyNumberFormat="1" applyFont="1" applyFill="1" applyBorder="1" applyAlignment="1">
      <alignment horizontal="center" vertical="center" wrapText="1"/>
    </xf>
    <xf numFmtId="49" fontId="33" fillId="0" borderId="5" xfId="0" applyNumberFormat="1" applyFont="1" applyBorder="1" applyAlignment="1">
      <alignment horizontal="center"/>
    </xf>
    <xf numFmtId="49" fontId="33" fillId="0" borderId="8" xfId="0" applyNumberFormat="1" applyFont="1" applyBorder="1" applyAlignment="1">
      <alignment horizontal="center"/>
    </xf>
    <xf numFmtId="49" fontId="34" fillId="0" borderId="5" xfId="0" applyNumberFormat="1" applyFont="1" applyBorder="1" applyAlignment="1">
      <alignment horizontal="center"/>
    </xf>
    <xf numFmtId="49" fontId="34" fillId="0" borderId="39" xfId="0" applyNumberFormat="1" applyFont="1" applyBorder="1" applyAlignment="1">
      <alignment horizontal="center"/>
    </xf>
    <xf numFmtId="49" fontId="34" fillId="0" borderId="26" xfId="0" applyNumberFormat="1" applyFont="1" applyBorder="1" applyAlignment="1">
      <alignment horizontal="center"/>
    </xf>
    <xf numFmtId="49" fontId="34" fillId="0" borderId="8" xfId="0" applyNumberFormat="1" applyFont="1" applyBorder="1" applyAlignment="1">
      <alignment horizontal="center"/>
    </xf>
    <xf numFmtId="49" fontId="33" fillId="0" borderId="11" xfId="0" applyNumberFormat="1" applyFont="1" applyBorder="1" applyAlignment="1">
      <alignment horizontal="center"/>
    </xf>
    <xf numFmtId="49" fontId="34" fillId="0" borderId="11" xfId="0" applyNumberFormat="1" applyFont="1" applyBorder="1" applyAlignment="1">
      <alignment horizontal="center"/>
    </xf>
    <xf numFmtId="0" fontId="33" fillId="2" borderId="28" xfId="0" applyFont="1" applyFill="1" applyBorder="1" applyAlignment="1">
      <alignment horizontal="center"/>
    </xf>
    <xf numFmtId="0" fontId="12" fillId="0" borderId="28" xfId="0" applyFont="1" applyBorder="1" applyAlignment="1">
      <alignment horizontal="center" vertical="center" wrapText="1"/>
    </xf>
    <xf numFmtId="10" fontId="12" fillId="0" borderId="28" xfId="1" applyNumberFormat="1" applyFont="1" applyFill="1" applyBorder="1" applyAlignment="1">
      <alignment horizontal="center" vertical="center" wrapText="1"/>
    </xf>
    <xf numFmtId="49" fontId="33" fillId="0" borderId="41" xfId="0" applyNumberFormat="1" applyFont="1" applyBorder="1" applyAlignment="1">
      <alignment horizontal="center"/>
    </xf>
    <xf numFmtId="0" fontId="15" fillId="0" borderId="35" xfId="0" applyFont="1" applyBorder="1" applyAlignment="1">
      <alignment vertical="center" wrapText="1"/>
    </xf>
    <xf numFmtId="0" fontId="33" fillId="2" borderId="0" xfId="0" applyFont="1" applyFill="1" applyAlignment="1">
      <alignment horizontal="center"/>
    </xf>
    <xf numFmtId="164" fontId="12" fillId="2" borderId="0" xfId="2" applyNumberFormat="1" applyFont="1" applyFill="1" applyBorder="1" applyAlignment="1">
      <alignment horizontal="center" vertical="center" wrapText="1"/>
    </xf>
    <xf numFmtId="164" fontId="17" fillId="2" borderId="0" xfId="2" applyNumberFormat="1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2" fontId="17" fillId="2" borderId="28" xfId="0" applyNumberFormat="1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 vertical="center" wrapText="1"/>
    </xf>
    <xf numFmtId="2" fontId="17" fillId="2" borderId="2" xfId="0" applyNumberFormat="1" applyFont="1" applyFill="1" applyBorder="1" applyAlignment="1">
      <alignment horizontal="center" vertical="center" wrapText="1"/>
    </xf>
    <xf numFmtId="2" fontId="21" fillId="2" borderId="28" xfId="0" applyNumberFormat="1" applyFont="1" applyFill="1" applyBorder="1" applyAlignment="1">
      <alignment horizontal="center" vertical="top" wrapText="1"/>
    </xf>
    <xf numFmtId="0" fontId="26" fillId="0" borderId="29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</cellXfs>
  <cellStyles count="3">
    <cellStyle name="Normale" xfId="0" builtinId="0"/>
    <cellStyle name="Percentuale" xfId="1" builtinId="5"/>
    <cellStyle name="Valuta" xfId="2" builtinId="4"/>
  </cellStyles>
  <dxfs count="0"/>
  <tableStyles count="0" defaultTableStyle="TableStyleMedium2" defaultPivotStyle="PivotStyleLight16"/>
  <colors>
    <mruColors>
      <color rgb="FF7F3D85"/>
      <color rgb="FFCC99FF"/>
      <color rgb="FF9966FF"/>
      <color rgb="FF733779"/>
      <color rgb="FF384A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9.png"/><Relationship Id="rId3" Type="http://schemas.openxmlformats.org/officeDocument/2006/relationships/hyperlink" Target="mailto:com@medifarmitalia.com" TargetMode="External"/><Relationship Id="rId7" Type="http://schemas.openxmlformats.org/officeDocument/2006/relationships/hyperlink" Target="https://api.whatsapp.com/message/QCYECFPMOWLBM1?src=qr" TargetMode="External"/><Relationship Id="rId12" Type="http://schemas.openxmlformats.org/officeDocument/2006/relationships/image" Target="../media/image8.png"/><Relationship Id="rId2" Type="http://schemas.openxmlformats.org/officeDocument/2006/relationships/hyperlink" Target="http://www.medifarmitalia.com" TargetMode="External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11" Type="http://schemas.openxmlformats.org/officeDocument/2006/relationships/image" Target="../media/image7.png"/><Relationship Id="rId5" Type="http://schemas.openxmlformats.org/officeDocument/2006/relationships/image" Target="../media/image3.png"/><Relationship Id="rId10" Type="http://schemas.openxmlformats.org/officeDocument/2006/relationships/image" Target="../media/image6.png"/><Relationship Id="rId4" Type="http://schemas.openxmlformats.org/officeDocument/2006/relationships/image" Target="../media/image2.png"/><Relationship Id="rId9" Type="http://schemas.openxmlformats.org/officeDocument/2006/relationships/hyperlink" Target="mailto:com@medifarmitalia.com?subject=Richiesta%20attivazione%20nuovo%20account%20Quicko&amp;body=%20Salve,%20vorremmo%20richiedere%20un%20account%20Quicko.%20Potreste%20gentilmente%20ricontattarci?%20Grazie" TargetMode="External"/><Relationship Id="rId1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249671</xdr:colOff>
      <xdr:row>1</xdr:row>
      <xdr:rowOff>179822</xdr:rowOff>
    </xdr:from>
    <xdr:to>
      <xdr:col>1</xdr:col>
      <xdr:colOff>1965986</xdr:colOff>
      <xdr:row>8</xdr:row>
      <xdr:rowOff>54738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74C03631-4B8C-4398-A4ED-C50B2CA68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671" y="439595"/>
          <a:ext cx="3558227" cy="1725178"/>
        </a:xfrm>
        <a:prstGeom prst="rect">
          <a:avLst/>
        </a:prstGeom>
      </xdr:spPr>
    </xdr:pic>
    <xdr:clientData/>
  </xdr:twoCellAnchor>
  <xdr:oneCellAnchor>
    <xdr:from>
      <xdr:col>5</xdr:col>
      <xdr:colOff>4612822</xdr:colOff>
      <xdr:row>0</xdr:row>
      <xdr:rowOff>122463</xdr:rowOff>
    </xdr:from>
    <xdr:ext cx="10125898" cy="2081893"/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338F9930-0F55-4D75-A703-6D8B4D543AA9}"/>
            </a:ext>
          </a:extLst>
        </xdr:cNvPr>
        <xdr:cNvSpPr txBox="1"/>
      </xdr:nvSpPr>
      <xdr:spPr>
        <a:xfrm>
          <a:off x="16736786" y="122463"/>
          <a:ext cx="10125898" cy="20818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lang="it-IT" sz="1800" b="1" i="1">
              <a:solidFill>
                <a:srgbClr val="7F3D85"/>
              </a:solidFill>
            </a:rPr>
            <a:t>Minimi d'ordine</a:t>
          </a:r>
        </a:p>
        <a:p>
          <a:pPr algn="r"/>
          <a:r>
            <a:rPr lang="it-IT" sz="1800" b="1" i="1">
              <a:solidFill>
                <a:srgbClr val="7F3D85"/>
              </a:solidFill>
              <a:effectLst/>
            </a:rPr>
            <a:t>Ordine di soli prodotti PDE: 200 €</a:t>
          </a:r>
          <a:endParaRPr lang="it-IT" sz="1800" i="1">
            <a:solidFill>
              <a:srgbClr val="7F3D85"/>
            </a:solidFill>
            <a:effectLst/>
          </a:endParaRPr>
        </a:p>
        <a:p>
          <a:pPr algn="r"/>
          <a:r>
            <a:rPr kumimoji="0" lang="it-IT" sz="1800" b="1" i="1" u="none" strike="noStrike" kern="0" cap="none" spc="0" normalizeH="0" baseline="0" noProof="0">
              <a:ln>
                <a:noFill/>
              </a:ln>
              <a:solidFill>
                <a:srgbClr val="7F3D85"/>
              </a:solidFill>
              <a:effectLst/>
              <a:uLnTx/>
              <a:uFillTx/>
              <a:latin typeface="+mn-lt"/>
              <a:ea typeface="+mn-ea"/>
              <a:cs typeface="+mn-cs"/>
            </a:rPr>
            <a:t>Non contribuiscono al raggiungimento dell'ordine minimo PDE:</a:t>
          </a:r>
          <a:br>
            <a:rPr kumimoji="0" lang="it-IT" sz="1800" b="1" i="1" u="none" strike="noStrike" kern="0" cap="none" spc="0" normalizeH="0" baseline="0" noProof="0">
              <a:ln>
                <a:noFill/>
              </a:ln>
              <a:solidFill>
                <a:srgbClr val="7F3D85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it-IT" sz="1800" b="1" i="1" u="none" strike="noStrike" kern="0" cap="none" spc="0" normalizeH="0" baseline="0" noProof="0">
              <a:ln>
                <a:noFill/>
              </a:ln>
              <a:solidFill>
                <a:srgbClr val="7F3D85"/>
              </a:solidFill>
              <a:effectLst/>
              <a:uLnTx/>
              <a:uFillTx/>
              <a:latin typeface="+mn-lt"/>
              <a:ea typeface="+mn-ea"/>
              <a:cs typeface="+mn-cs"/>
            </a:rPr>
            <a:t>AUGMENTIN CPR, BETADINE SOL CUT, DEPAKIN 500 MG, ENTEROGERMINA*OS 10FL 2MLD/5ML, </a:t>
          </a:r>
        </a:p>
        <a:p>
          <a:pPr algn="r"/>
          <a:r>
            <a:rPr kumimoji="0" lang="it-IT" sz="1800" b="1" i="1" u="none" strike="noStrike" kern="0" cap="none" spc="0" normalizeH="0" baseline="0" noProof="0">
              <a:ln>
                <a:noFill/>
              </a:ln>
              <a:solidFill>
                <a:srgbClr val="7F3D85"/>
              </a:solidFill>
              <a:effectLst/>
              <a:uLnTx/>
              <a:uFillTx/>
              <a:latin typeface="+mn-lt"/>
              <a:ea typeface="+mn-ea"/>
              <a:cs typeface="+mn-cs"/>
            </a:rPr>
            <a:t>GENTALYN BETA, PLAVIX, MOVICOL.</a:t>
          </a:r>
        </a:p>
        <a:p>
          <a:pPr algn="r"/>
          <a:r>
            <a:rPr lang="it-IT" sz="1800" b="1" i="1">
              <a:solidFill>
                <a:srgbClr val="7F3D85"/>
              </a:solidFill>
              <a:effectLst/>
            </a:rPr>
            <a:t>Ordine misto prodotti PDE e Nazionali: 200 € PDE + Nazionale libero</a:t>
          </a:r>
          <a:endParaRPr lang="it-IT" sz="1800" i="1">
            <a:solidFill>
              <a:srgbClr val="7F3D85"/>
            </a:solidFill>
            <a:effectLst/>
          </a:endParaRPr>
        </a:p>
        <a:p>
          <a:pPr algn="r"/>
          <a:r>
            <a:rPr lang="it-IT" sz="1800" b="1" i="1">
              <a:solidFill>
                <a:srgbClr val="7F3D85"/>
              </a:solidFill>
              <a:effectLst/>
            </a:rPr>
            <a:t>Ordine di soli prodotti nazionali: 200€</a:t>
          </a:r>
          <a:endParaRPr lang="it-IT" sz="1800" i="1">
            <a:solidFill>
              <a:srgbClr val="7F3D85"/>
            </a:solidFill>
            <a:effectLst/>
          </a:endParaRPr>
        </a:p>
        <a:p>
          <a:pPr algn="r"/>
          <a:br>
            <a:rPr lang="it-IT" sz="1800"/>
          </a:br>
          <a:endParaRPr lang="it-IT" sz="1800"/>
        </a:p>
        <a:p>
          <a:br>
            <a:rPr lang="it-IT" sz="1000"/>
          </a:br>
          <a:endParaRPr lang="it-IT" sz="1000" b="1" i="1">
            <a:solidFill>
              <a:srgbClr val="7F3D85"/>
            </a:solidFill>
          </a:endParaRPr>
        </a:p>
      </xdr:txBody>
    </xdr:sp>
    <xdr:clientData/>
  </xdr:oneCellAnchor>
  <xdr:oneCellAnchor>
    <xdr:from>
      <xdr:col>1</xdr:col>
      <xdr:colOff>3896783</xdr:colOff>
      <xdr:row>0</xdr:row>
      <xdr:rowOff>52820</xdr:rowOff>
    </xdr:from>
    <xdr:ext cx="7089826" cy="1031629"/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6C15930F-CDD0-4EA0-AD9A-0EEA6BCFEBD7}"/>
            </a:ext>
          </a:extLst>
        </xdr:cNvPr>
        <xdr:cNvSpPr txBox="1"/>
      </xdr:nvSpPr>
      <xdr:spPr>
        <a:xfrm>
          <a:off x="5697874" y="52820"/>
          <a:ext cx="7089826" cy="10316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it-IT" sz="3200" b="1">
              <a:solidFill>
                <a:srgbClr val="384A54"/>
              </a:solidFill>
            </a:rPr>
            <a:t>Listino</a:t>
          </a:r>
          <a:r>
            <a:rPr lang="it-IT" sz="3200" b="1" baseline="0">
              <a:solidFill>
                <a:srgbClr val="384A54"/>
              </a:solidFill>
            </a:rPr>
            <a:t> </a:t>
          </a:r>
          <a:r>
            <a:rPr lang="it-IT" sz="3200" b="1">
              <a:solidFill>
                <a:srgbClr val="384A54"/>
              </a:solidFill>
            </a:rPr>
            <a:t>Prodotti di Distribuzione Europea</a:t>
          </a:r>
        </a:p>
        <a:p>
          <a:pPr algn="ctr"/>
          <a:r>
            <a:rPr lang="it-IT" sz="2800" b="1" i="1" baseline="0">
              <a:solidFill>
                <a:srgbClr val="7F3D85"/>
              </a:solidFill>
            </a:rPr>
            <a:t>Marzo 2023</a:t>
          </a:r>
          <a:endParaRPr lang="it-IT" sz="2800" b="1" i="1">
            <a:solidFill>
              <a:srgbClr val="7F3D85"/>
            </a:solidFill>
          </a:endParaRPr>
        </a:p>
      </xdr:txBody>
    </xdr:sp>
    <xdr:clientData/>
  </xdr:oneCellAnchor>
  <xdr:twoCellAnchor>
    <xdr:from>
      <xdr:col>1</xdr:col>
      <xdr:colOff>5575920</xdr:colOff>
      <xdr:row>4</xdr:row>
      <xdr:rowOff>229822</xdr:rowOff>
    </xdr:from>
    <xdr:to>
      <xdr:col>4</xdr:col>
      <xdr:colOff>550473</xdr:colOff>
      <xdr:row>8</xdr:row>
      <xdr:rowOff>51955</xdr:rowOff>
    </xdr:to>
    <xdr:sp macro="" textlink="">
      <xdr:nvSpPr>
        <xdr:cNvPr id="4" name="CasellaDiTesto 3">
          <a:extLst>
            <a:ext uri="{FF2B5EF4-FFF2-40B4-BE49-F238E27FC236}">
              <a16:creationId xmlns:a16="http://schemas.microsoft.com/office/drawing/2014/main" id="{BF4029DB-BEBB-44D4-A465-CFBC797D510A}"/>
            </a:ext>
          </a:extLst>
        </xdr:cNvPr>
        <xdr:cNvSpPr txBox="1"/>
      </xdr:nvSpPr>
      <xdr:spPr>
        <a:xfrm>
          <a:off x="7377011" y="1009140"/>
          <a:ext cx="4170507" cy="34167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800" b="1">
              <a:solidFill>
                <a:srgbClr val="733779"/>
              </a:solidFill>
              <a:effectLst/>
              <a:latin typeface="+mn-lt"/>
              <a:ea typeface="+mn-ea"/>
              <a:cs typeface="+mn-cs"/>
            </a:rPr>
            <a:t>Offerta</a:t>
          </a:r>
          <a:r>
            <a:rPr lang="it-IT" sz="1800" b="1" baseline="0">
              <a:solidFill>
                <a:srgbClr val="733779"/>
              </a:solidFill>
              <a:effectLst/>
              <a:latin typeface="+mn-lt"/>
              <a:ea typeface="+mn-ea"/>
              <a:cs typeface="+mn-cs"/>
            </a:rPr>
            <a:t> valida fino al 31 Marzo 2023</a:t>
          </a:r>
          <a:endParaRPr lang="it-IT" sz="1800">
            <a:solidFill>
              <a:srgbClr val="733779"/>
            </a:solidFill>
            <a:effectLst/>
          </a:endParaRPr>
        </a:p>
      </xdr:txBody>
    </xdr:sp>
    <xdr:clientData/>
  </xdr:twoCellAnchor>
  <xdr:twoCellAnchor>
    <xdr:from>
      <xdr:col>0</xdr:col>
      <xdr:colOff>303438</xdr:colOff>
      <xdr:row>288</xdr:row>
      <xdr:rowOff>194884</xdr:rowOff>
    </xdr:from>
    <xdr:to>
      <xdr:col>1</xdr:col>
      <xdr:colOff>2279197</xdr:colOff>
      <xdr:row>291</xdr:row>
      <xdr:rowOff>185966</xdr:rowOff>
    </xdr:to>
    <xdr:sp macro="" textlink="">
      <xdr:nvSpPr>
        <xdr:cNvPr id="6" name="CasellaDiTesto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63EBDFB-EBA9-40EF-84EC-7B99ECB271CF}"/>
            </a:ext>
          </a:extLst>
        </xdr:cNvPr>
        <xdr:cNvSpPr txBox="1"/>
      </xdr:nvSpPr>
      <xdr:spPr>
        <a:xfrm>
          <a:off x="303438" y="212435697"/>
          <a:ext cx="3785509" cy="334864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2000" b="0">
              <a:solidFill>
                <a:srgbClr val="7F3D85"/>
              </a:solidFill>
            </a:rPr>
            <a:t>www.medifarmitalia.com</a:t>
          </a:r>
        </a:p>
      </xdr:txBody>
    </xdr:sp>
    <xdr:clientData/>
  </xdr:twoCellAnchor>
  <xdr:twoCellAnchor>
    <xdr:from>
      <xdr:col>0</xdr:col>
      <xdr:colOff>1049564</xdr:colOff>
      <xdr:row>290</xdr:row>
      <xdr:rowOff>19382</xdr:rowOff>
    </xdr:from>
    <xdr:to>
      <xdr:col>1</xdr:col>
      <xdr:colOff>1485445</xdr:colOff>
      <xdr:row>292</xdr:row>
      <xdr:rowOff>221041</xdr:rowOff>
    </xdr:to>
    <xdr:sp macro="" textlink="">
      <xdr:nvSpPr>
        <xdr:cNvPr id="11" name="CasellaDiTesto 10">
          <a:extLst>
            <a:ext uri="{FF2B5EF4-FFF2-40B4-BE49-F238E27FC236}">
              <a16:creationId xmlns:a16="http://schemas.microsoft.com/office/drawing/2014/main" id="{439CB79C-998F-4E6A-8CC3-915AEDC73885}"/>
            </a:ext>
          </a:extLst>
        </xdr:cNvPr>
        <xdr:cNvSpPr txBox="1"/>
      </xdr:nvSpPr>
      <xdr:spPr>
        <a:xfrm>
          <a:off x="1049564" y="116995453"/>
          <a:ext cx="2238827" cy="7459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2000" b="0">
              <a:solidFill>
                <a:srgbClr val="7F3D85"/>
              </a:solidFill>
            </a:rPr>
            <a:t>Tel: 06 90 27 27 90</a:t>
          </a:r>
        </a:p>
        <a:p>
          <a:pPr algn="ctr"/>
          <a:r>
            <a:rPr lang="it-IT" sz="2000" b="0">
              <a:solidFill>
                <a:srgbClr val="7F3D85"/>
              </a:solidFill>
            </a:rPr>
            <a:t>Fax: 06 41 22 52 42</a:t>
          </a:r>
          <a:endParaRPr lang="it-IT" sz="1800" b="0">
            <a:solidFill>
              <a:srgbClr val="7F3D85"/>
            </a:solidFill>
          </a:endParaRPr>
        </a:p>
      </xdr:txBody>
    </xdr:sp>
    <xdr:clientData/>
  </xdr:twoCellAnchor>
  <xdr:twoCellAnchor>
    <xdr:from>
      <xdr:col>0</xdr:col>
      <xdr:colOff>338302</xdr:colOff>
      <xdr:row>293</xdr:row>
      <xdr:rowOff>155574</xdr:rowOff>
    </xdr:from>
    <xdr:to>
      <xdr:col>1</xdr:col>
      <xdr:colOff>3583215</xdr:colOff>
      <xdr:row>294</xdr:row>
      <xdr:rowOff>264431</xdr:rowOff>
    </xdr:to>
    <xdr:sp macro="" textlink="">
      <xdr:nvSpPr>
        <xdr:cNvPr id="14" name="CasellaDiTesto 1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FCA6005-E6FB-4CB4-87D8-CBC392748BF9}"/>
            </a:ext>
          </a:extLst>
        </xdr:cNvPr>
        <xdr:cNvSpPr txBox="1"/>
      </xdr:nvSpPr>
      <xdr:spPr>
        <a:xfrm>
          <a:off x="338302" y="117948074"/>
          <a:ext cx="5047859" cy="381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2000" b="0">
              <a:solidFill>
                <a:srgbClr val="7F3D85"/>
              </a:solidFill>
            </a:rPr>
            <a:t>E-Mail: com@medifarmitalia.com</a:t>
          </a:r>
        </a:p>
        <a:p>
          <a:endParaRPr lang="it-IT" sz="1800" b="0"/>
        </a:p>
      </xdr:txBody>
    </xdr:sp>
    <xdr:clientData/>
  </xdr:twoCellAnchor>
  <xdr:twoCellAnchor editAs="oneCell">
    <xdr:from>
      <xdr:col>10</xdr:col>
      <xdr:colOff>27076</xdr:colOff>
      <xdr:row>281</xdr:row>
      <xdr:rowOff>484909</xdr:rowOff>
    </xdr:from>
    <xdr:to>
      <xdr:col>12</xdr:col>
      <xdr:colOff>912876</xdr:colOff>
      <xdr:row>288</xdr:row>
      <xdr:rowOff>153981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79C9889A-6198-4C8C-AB29-47C4D720D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672139" y="205772472"/>
          <a:ext cx="3083353" cy="1719547"/>
        </a:xfrm>
        <a:prstGeom prst="rect">
          <a:avLst/>
        </a:prstGeom>
      </xdr:spPr>
    </xdr:pic>
    <xdr:clientData/>
  </xdr:twoCellAnchor>
  <xdr:twoCellAnchor editAs="oneCell">
    <xdr:from>
      <xdr:col>0</xdr:col>
      <xdr:colOff>545688</xdr:colOff>
      <xdr:row>281</xdr:row>
      <xdr:rowOff>466046</xdr:rowOff>
    </xdr:from>
    <xdr:to>
      <xdr:col>1</xdr:col>
      <xdr:colOff>2410321</xdr:colOff>
      <xdr:row>288</xdr:row>
      <xdr:rowOff>224126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C2D70A22-3F15-4250-B9F8-974260644F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688" y="121710637"/>
          <a:ext cx="3706545" cy="1783013"/>
        </a:xfrm>
        <a:prstGeom prst="rect">
          <a:avLst/>
        </a:prstGeom>
      </xdr:spPr>
    </xdr:pic>
    <xdr:clientData/>
  </xdr:twoCellAnchor>
  <xdr:twoCellAnchor editAs="oneCell">
    <xdr:from>
      <xdr:col>0</xdr:col>
      <xdr:colOff>168483</xdr:colOff>
      <xdr:row>84</xdr:row>
      <xdr:rowOff>102671</xdr:rowOff>
    </xdr:from>
    <xdr:to>
      <xdr:col>2</xdr:col>
      <xdr:colOff>606991</xdr:colOff>
      <xdr:row>85</xdr:row>
      <xdr:rowOff>692851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6DD691B1-F80E-F545-1C96-673675D07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68483" y="71989207"/>
          <a:ext cx="7350936" cy="1586904"/>
        </a:xfrm>
        <a:prstGeom prst="rect">
          <a:avLst/>
        </a:prstGeom>
      </xdr:spPr>
    </xdr:pic>
    <xdr:clientData/>
  </xdr:twoCellAnchor>
  <xdr:twoCellAnchor>
    <xdr:from>
      <xdr:col>0</xdr:col>
      <xdr:colOff>791179</xdr:colOff>
      <xdr:row>292</xdr:row>
      <xdr:rowOff>113091</xdr:rowOff>
    </xdr:from>
    <xdr:to>
      <xdr:col>1</xdr:col>
      <xdr:colOff>3334206</xdr:colOff>
      <xdr:row>293</xdr:row>
      <xdr:rowOff>189291</xdr:rowOff>
    </xdr:to>
    <xdr:sp macro="" textlink="">
      <xdr:nvSpPr>
        <xdr:cNvPr id="10" name="CasellaDiTesto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539D839-8F6A-6BD1-12B7-A20E1689223A}"/>
            </a:ext>
          </a:extLst>
        </xdr:cNvPr>
        <xdr:cNvSpPr txBox="1"/>
      </xdr:nvSpPr>
      <xdr:spPr>
        <a:xfrm>
          <a:off x="791179" y="117633448"/>
          <a:ext cx="4345973" cy="3483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2000" b="0">
              <a:solidFill>
                <a:srgbClr val="7F3D85"/>
              </a:solidFill>
            </a:rPr>
            <a:t>WhatsApp: 344 134 1987</a:t>
          </a:r>
        </a:p>
        <a:p>
          <a:endParaRPr lang="it-IT" sz="1800" b="0"/>
        </a:p>
      </xdr:txBody>
    </xdr:sp>
    <xdr:clientData/>
  </xdr:twoCellAnchor>
  <xdr:twoCellAnchor editAs="oneCell">
    <xdr:from>
      <xdr:col>4</xdr:col>
      <xdr:colOff>173182</xdr:colOff>
      <xdr:row>281</xdr:row>
      <xdr:rowOff>134406</xdr:rowOff>
    </xdr:from>
    <xdr:to>
      <xdr:col>7</xdr:col>
      <xdr:colOff>1076763</xdr:colOff>
      <xdr:row>291</xdr:row>
      <xdr:rowOff>104476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C8141902-739E-8A06-DB94-61D4E85B2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174557" y="205421969"/>
          <a:ext cx="5461974" cy="2582951"/>
        </a:xfrm>
        <a:prstGeom prst="rect">
          <a:avLst/>
        </a:prstGeom>
      </xdr:spPr>
    </xdr:pic>
    <xdr:clientData/>
  </xdr:twoCellAnchor>
  <xdr:twoCellAnchor editAs="oneCell">
    <xdr:from>
      <xdr:col>3</xdr:col>
      <xdr:colOff>940540</xdr:colOff>
      <xdr:row>290</xdr:row>
      <xdr:rowOff>76284</xdr:rowOff>
    </xdr:from>
    <xdr:to>
      <xdr:col>8</xdr:col>
      <xdr:colOff>102885</xdr:colOff>
      <xdr:row>293</xdr:row>
      <xdr:rowOff>213482</xdr:rowOff>
    </xdr:to>
    <xdr:pic>
      <xdr:nvPicPr>
        <xdr:cNvPr id="15" name="Immagine 1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983EA8DD-6CDA-A199-4503-098774CC1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928676" y="118342148"/>
          <a:ext cx="6588134" cy="921949"/>
        </a:xfrm>
        <a:prstGeom prst="rect">
          <a:avLst/>
        </a:prstGeom>
        <a:solidFill>
          <a:schemeClr val="lt1"/>
        </a:solidFill>
        <a:ln w="9525" cmpd="sng">
          <a:noFill/>
        </a:ln>
      </xdr:spPr>
    </xdr:pic>
    <xdr:clientData/>
  </xdr:twoCellAnchor>
  <xdr:twoCellAnchor editAs="oneCell">
    <xdr:from>
      <xdr:col>4</xdr:col>
      <xdr:colOff>283481</xdr:colOff>
      <xdr:row>293</xdr:row>
      <xdr:rowOff>154007</xdr:rowOff>
    </xdr:from>
    <xdr:to>
      <xdr:col>8</xdr:col>
      <xdr:colOff>109745</xdr:colOff>
      <xdr:row>296</xdr:row>
      <xdr:rowOff>208320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id="{9819DC3A-86C9-1807-7400-89ED93AFB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431936" y="119199189"/>
          <a:ext cx="5632494" cy="839080"/>
        </a:xfrm>
        <a:prstGeom prst="rect">
          <a:avLst/>
        </a:prstGeom>
      </xdr:spPr>
    </xdr:pic>
    <xdr:clientData/>
  </xdr:twoCellAnchor>
  <xdr:twoCellAnchor editAs="oneCell">
    <xdr:from>
      <xdr:col>10</xdr:col>
      <xdr:colOff>883228</xdr:colOff>
      <xdr:row>289</xdr:row>
      <xdr:rowOff>210086</xdr:rowOff>
    </xdr:from>
    <xdr:to>
      <xdr:col>12</xdr:col>
      <xdr:colOff>389454</xdr:colOff>
      <xdr:row>295</xdr:row>
      <xdr:rowOff>232684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92223879-6925-CD7D-BA0F-359C51530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8565092" y="123896541"/>
          <a:ext cx="1712438" cy="1581232"/>
        </a:xfrm>
        <a:prstGeom prst="rect">
          <a:avLst/>
        </a:prstGeom>
      </xdr:spPr>
    </xdr:pic>
    <xdr:clientData/>
  </xdr:twoCellAnchor>
  <xdr:twoCellAnchor editAs="oneCell">
    <xdr:from>
      <xdr:col>1</xdr:col>
      <xdr:colOff>3040165</xdr:colOff>
      <xdr:row>283</xdr:row>
      <xdr:rowOff>198128</xdr:rowOff>
    </xdr:from>
    <xdr:to>
      <xdr:col>3</xdr:col>
      <xdr:colOff>1048834</xdr:colOff>
      <xdr:row>291</xdr:row>
      <xdr:rowOff>198595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id="{D2EF9670-AA7F-406F-BC66-7FE4371768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841256" y="122325946"/>
          <a:ext cx="4940889" cy="2078640"/>
        </a:xfrm>
        <a:prstGeom prst="rect">
          <a:avLst/>
        </a:prstGeom>
      </xdr:spPr>
    </xdr:pic>
    <xdr:clientData/>
  </xdr:twoCellAnchor>
  <xdr:twoCellAnchor editAs="oneCell">
    <xdr:from>
      <xdr:col>0</xdr:col>
      <xdr:colOff>74220</xdr:colOff>
      <xdr:row>115</xdr:row>
      <xdr:rowOff>366490</xdr:rowOff>
    </xdr:from>
    <xdr:to>
      <xdr:col>4</xdr:col>
      <xdr:colOff>1582140</xdr:colOff>
      <xdr:row>116</xdr:row>
      <xdr:rowOff>940125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id="{AEBD6EC2-870B-4644-A880-4BE7F75A3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4220" y="106474990"/>
          <a:ext cx="11862955" cy="158056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156</xdr:row>
      <xdr:rowOff>357497</xdr:rowOff>
    </xdr:from>
    <xdr:to>
      <xdr:col>2</xdr:col>
      <xdr:colOff>487186</xdr:colOff>
      <xdr:row>157</xdr:row>
      <xdr:rowOff>969838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38A19513-5C8D-4648-A762-0C07050ED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56689961"/>
          <a:ext cx="7372400" cy="1619270"/>
        </a:xfrm>
        <a:prstGeom prst="rect">
          <a:avLst/>
        </a:prstGeom>
      </xdr:spPr>
    </xdr:pic>
    <xdr:clientData/>
  </xdr:twoCellAnchor>
  <xdr:oneCellAnchor>
    <xdr:from>
      <xdr:col>4</xdr:col>
      <xdr:colOff>1115786</xdr:colOff>
      <xdr:row>115</xdr:row>
      <xdr:rowOff>204106</xdr:rowOff>
    </xdr:from>
    <xdr:ext cx="9833089" cy="2299608"/>
    <xdr:sp macro="" textlink="">
      <xdr:nvSpPr>
        <xdr:cNvPr id="26" name="CasellaDiTesto 25">
          <a:extLst>
            <a:ext uri="{FF2B5EF4-FFF2-40B4-BE49-F238E27FC236}">
              <a16:creationId xmlns:a16="http://schemas.microsoft.com/office/drawing/2014/main" id="{0A5894AC-4E4E-4D65-BCC8-BFD47E1E2834}"/>
            </a:ext>
          </a:extLst>
        </xdr:cNvPr>
        <xdr:cNvSpPr txBox="1"/>
      </xdr:nvSpPr>
      <xdr:spPr>
        <a:xfrm>
          <a:off x="11443607" y="111905142"/>
          <a:ext cx="9833089" cy="22996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800" b="1" i="1" u="none" strike="noStrike" kern="0" cap="none" spc="0" normalizeH="0" baseline="0" noProof="0">
              <a:ln>
                <a:noFill/>
              </a:ln>
              <a:solidFill>
                <a:srgbClr val="7F3D85"/>
              </a:solidFill>
              <a:effectLst/>
              <a:uLnTx/>
              <a:uFillTx/>
              <a:latin typeface="+mn-lt"/>
              <a:ea typeface="+mn-ea"/>
              <a:cs typeface="+mn-cs"/>
            </a:rPr>
            <a:t>Minimi d'ordine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800" b="1" i="1" u="none" strike="noStrike" kern="0" cap="none" spc="0" normalizeH="0" baseline="0" noProof="0">
              <a:ln>
                <a:noFill/>
              </a:ln>
              <a:solidFill>
                <a:srgbClr val="7F3D85"/>
              </a:solidFill>
              <a:effectLst/>
              <a:uLnTx/>
              <a:uFillTx/>
              <a:latin typeface="+mn-lt"/>
              <a:ea typeface="+mn-ea"/>
              <a:cs typeface="+mn-cs"/>
            </a:rPr>
            <a:t>Ordine di soli prodotti PDE: 200 €</a:t>
          </a:r>
          <a:endParaRPr kumimoji="0" lang="it-IT" sz="1800" b="0" i="1" u="none" strike="noStrike" kern="0" cap="none" spc="0" normalizeH="0" baseline="0" noProof="0">
            <a:ln>
              <a:noFill/>
            </a:ln>
            <a:solidFill>
              <a:srgbClr val="7F3D85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800" b="1" i="1" u="none" strike="noStrike" kern="0" cap="none" spc="0" normalizeH="0" baseline="0" noProof="0">
              <a:ln>
                <a:noFill/>
              </a:ln>
              <a:solidFill>
                <a:srgbClr val="7F3D85"/>
              </a:solidFill>
              <a:effectLst/>
              <a:uLnTx/>
              <a:uFillTx/>
              <a:latin typeface="+mn-lt"/>
              <a:ea typeface="+mn-ea"/>
              <a:cs typeface="+mn-cs"/>
            </a:rPr>
            <a:t>Non contribuiscono al raggiungimento dell'ordine minimo PDE:</a:t>
          </a:r>
          <a:br>
            <a:rPr kumimoji="0" lang="it-IT" sz="1800" b="1" i="1" u="none" strike="noStrike" kern="0" cap="none" spc="0" normalizeH="0" baseline="0" noProof="0">
              <a:ln>
                <a:noFill/>
              </a:ln>
              <a:solidFill>
                <a:srgbClr val="7F3D85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it-IT" sz="1800" b="1" i="1" u="none" strike="noStrike" kern="0" cap="none" spc="0" normalizeH="0" baseline="0" noProof="0">
              <a:ln>
                <a:noFill/>
              </a:ln>
              <a:solidFill>
                <a:srgbClr val="7F3D85"/>
              </a:solidFill>
              <a:effectLst/>
              <a:uLnTx/>
              <a:uFillTx/>
              <a:latin typeface="+mn-lt"/>
              <a:ea typeface="+mn-ea"/>
              <a:cs typeface="+mn-cs"/>
            </a:rPr>
            <a:t>AUGMENTIN CPR, BETADINE SOL CUT, DEPAKIN 500 MG, ENTEROGERMINA*OS 10FL 2MLD/5ML, 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800" b="1" i="1" u="none" strike="noStrike" kern="0" cap="none" spc="0" normalizeH="0" baseline="0" noProof="0">
              <a:ln>
                <a:noFill/>
              </a:ln>
              <a:solidFill>
                <a:srgbClr val="7F3D85"/>
              </a:solidFill>
              <a:effectLst/>
              <a:uLnTx/>
              <a:uFillTx/>
              <a:latin typeface="+mn-lt"/>
              <a:ea typeface="+mn-ea"/>
              <a:cs typeface="+mn-cs"/>
            </a:rPr>
            <a:t>GENTALYN BETA, PLAVIX, MOVICOL.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800" b="1" i="1" u="none" strike="noStrike" kern="0" cap="none" spc="0" normalizeH="0" baseline="0" noProof="0">
              <a:ln>
                <a:noFill/>
              </a:ln>
              <a:solidFill>
                <a:srgbClr val="7F3D85"/>
              </a:solidFill>
              <a:effectLst/>
              <a:uLnTx/>
              <a:uFillTx/>
              <a:latin typeface="+mn-lt"/>
              <a:ea typeface="+mn-ea"/>
              <a:cs typeface="+mn-cs"/>
            </a:rPr>
            <a:t>Ordine misto prodotti PDE e Nazionali: 200 € PDE + Nazionale libero</a:t>
          </a:r>
          <a:endParaRPr kumimoji="0" lang="it-IT" sz="1800" b="0" i="1" u="none" strike="noStrike" kern="0" cap="none" spc="0" normalizeH="0" baseline="0" noProof="0">
            <a:ln>
              <a:noFill/>
            </a:ln>
            <a:solidFill>
              <a:srgbClr val="7F3D85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800" b="1" i="1" u="none" strike="noStrike" kern="0" cap="none" spc="0" normalizeH="0" baseline="0" noProof="0">
              <a:ln>
                <a:noFill/>
              </a:ln>
              <a:solidFill>
                <a:srgbClr val="7F3D85"/>
              </a:solidFill>
              <a:effectLst/>
              <a:uLnTx/>
              <a:uFillTx/>
              <a:latin typeface="+mn-lt"/>
              <a:ea typeface="+mn-ea"/>
              <a:cs typeface="+mn-cs"/>
            </a:rPr>
            <a:t>Ordine di soli prodotti nazionali: 200€</a:t>
          </a:r>
          <a:endParaRPr kumimoji="0" lang="it-IT" sz="1800" b="0" i="1" u="none" strike="noStrike" kern="0" cap="none" spc="0" normalizeH="0" baseline="0" noProof="0">
            <a:ln>
              <a:noFill/>
            </a:ln>
            <a:solidFill>
              <a:srgbClr val="7F3D85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br>
            <a:rPr lang="it-IT" sz="1000"/>
          </a:br>
          <a:endParaRPr lang="it-IT" sz="1000" b="1" i="1">
            <a:solidFill>
              <a:srgbClr val="7F3D85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37EA1-C908-4B67-AAD9-439B3276C03E}">
  <sheetPr codeName="Foglio1">
    <pageSetUpPr fitToPage="1"/>
  </sheetPr>
  <dimension ref="A1:T388"/>
  <sheetViews>
    <sheetView tabSelected="1" topLeftCell="A270" zoomScale="70" zoomScaleNormal="70" zoomScaleSheetLayoutView="40" zoomScalePageLayoutView="80" workbookViewId="0">
      <selection activeCell="C276" sqref="C276"/>
    </sheetView>
  </sheetViews>
  <sheetFormatPr defaultColWidth="9.140625" defaultRowHeight="21" outlineLevelCol="1" x14ac:dyDescent="0.35"/>
  <cols>
    <col min="1" max="1" width="27.28515625" style="3" bestFit="1" customWidth="1"/>
    <col min="2" max="2" width="76" style="3" bestFit="1" customWidth="1"/>
    <col min="3" max="3" width="27.28515625" style="3" bestFit="1" customWidth="1"/>
    <col min="4" max="4" width="24.28515625" style="3" bestFit="1" customWidth="1"/>
    <col min="5" max="5" width="27" style="27" customWidth="1" outlineLevel="1"/>
    <col min="6" max="6" width="18.140625" style="3" bestFit="1" customWidth="1"/>
    <col min="7" max="7" width="23" style="59" customWidth="1"/>
    <col min="8" max="8" width="18.140625" style="11" bestFit="1" customWidth="1"/>
    <col min="9" max="9" width="15" style="93" customWidth="1"/>
    <col min="10" max="10" width="18.140625" style="127" bestFit="1" customWidth="1"/>
    <col min="11" max="11" width="15" style="93" customWidth="1"/>
    <col min="12" max="12" width="18.140625" style="127" bestFit="1" customWidth="1"/>
    <col min="13" max="13" width="17.42578125" style="93" bestFit="1" customWidth="1"/>
    <col min="14" max="14" width="18" style="138" customWidth="1"/>
    <col min="15" max="15" width="15" style="93" customWidth="1"/>
    <col min="16" max="16" width="15" style="11" customWidth="1"/>
    <col min="17" max="18" width="9.85546875" style="11" customWidth="1"/>
    <col min="19" max="20" width="22" style="11" customWidth="1"/>
    <col min="21" max="21" width="17.5703125" style="3" customWidth="1"/>
    <col min="22" max="22" width="9.140625" style="3" customWidth="1"/>
    <col min="23" max="23" width="22.7109375" style="3" customWidth="1"/>
    <col min="24" max="25" width="9.140625" style="3" customWidth="1"/>
    <col min="26" max="26" width="0" style="3" hidden="1" customWidth="1"/>
    <col min="27" max="16384" width="9.140625" style="3"/>
  </cols>
  <sheetData>
    <row r="1" spans="1:20" x14ac:dyDescent="0.35">
      <c r="A1" s="24"/>
      <c r="B1" s="1"/>
      <c r="C1" s="56"/>
      <c r="D1" s="2"/>
      <c r="E1" s="81"/>
      <c r="F1" s="122"/>
      <c r="G1" s="81"/>
      <c r="H1" s="122"/>
      <c r="I1" s="81"/>
      <c r="J1" s="126"/>
      <c r="K1" s="81"/>
      <c r="L1" s="2"/>
      <c r="M1" s="2"/>
      <c r="N1" s="3"/>
      <c r="O1" s="3"/>
      <c r="P1" s="3"/>
      <c r="Q1" s="3"/>
      <c r="R1" s="3"/>
      <c r="S1" s="3"/>
      <c r="T1" s="3"/>
    </row>
    <row r="2" spans="1:20" x14ac:dyDescent="0.35">
      <c r="A2" s="25"/>
      <c r="B2" s="1"/>
      <c r="C2" s="56"/>
      <c r="D2" s="2"/>
      <c r="E2" s="81"/>
      <c r="F2" s="122"/>
      <c r="G2" s="81"/>
      <c r="H2" s="122"/>
      <c r="I2" s="81"/>
      <c r="J2" s="126"/>
      <c r="K2" s="81"/>
      <c r="L2" s="2"/>
      <c r="M2" s="2"/>
      <c r="N2" s="3"/>
      <c r="O2" s="3"/>
      <c r="P2" s="3"/>
      <c r="Q2" s="3"/>
      <c r="R2" s="3"/>
      <c r="S2" s="3"/>
      <c r="T2" s="3"/>
    </row>
    <row r="3" spans="1:20" x14ac:dyDescent="0.35">
      <c r="A3" s="25"/>
      <c r="B3" s="1"/>
      <c r="C3" s="56"/>
      <c r="D3" s="2"/>
      <c r="E3" s="81"/>
      <c r="F3" s="122"/>
      <c r="G3" s="81"/>
      <c r="H3" s="122"/>
      <c r="I3" s="81"/>
      <c r="J3" s="126"/>
      <c r="K3" s="81"/>
      <c r="L3" s="2"/>
      <c r="M3" s="2"/>
      <c r="N3" s="3"/>
      <c r="O3" s="3"/>
      <c r="P3" s="3"/>
      <c r="Q3" s="3"/>
      <c r="R3" s="3"/>
      <c r="S3" s="3"/>
      <c r="T3" s="3"/>
    </row>
    <row r="4" spans="1:20" x14ac:dyDescent="0.35">
      <c r="A4" s="25"/>
      <c r="B4" s="1"/>
      <c r="C4" s="56"/>
      <c r="D4" s="2"/>
      <c r="E4" s="81"/>
      <c r="F4" s="122"/>
      <c r="G4" s="81"/>
      <c r="H4" s="122"/>
      <c r="I4" s="81"/>
      <c r="J4" s="126"/>
      <c r="K4" s="81"/>
      <c r="L4" s="2"/>
      <c r="M4" s="2"/>
      <c r="N4" s="3"/>
      <c r="O4" s="3"/>
      <c r="P4" s="3"/>
      <c r="Q4" s="3"/>
      <c r="R4" s="3"/>
      <c r="S4" s="3"/>
      <c r="T4" s="3"/>
    </row>
    <row r="5" spans="1:20" x14ac:dyDescent="0.35">
      <c r="A5" s="25"/>
      <c r="B5" s="1"/>
      <c r="C5" s="56"/>
      <c r="D5" s="2"/>
      <c r="E5" s="81"/>
      <c r="F5" s="122"/>
      <c r="G5" s="81"/>
      <c r="H5" s="122"/>
      <c r="I5" s="81"/>
      <c r="J5" s="126"/>
      <c r="K5" s="81"/>
      <c r="L5" s="2"/>
      <c r="M5" s="2"/>
      <c r="N5" s="3"/>
      <c r="O5" s="3"/>
      <c r="P5" s="3"/>
      <c r="Q5" s="3"/>
      <c r="R5" s="3"/>
      <c r="S5" s="3"/>
      <c r="T5" s="3"/>
    </row>
    <row r="6" spans="1:20" x14ac:dyDescent="0.35">
      <c r="A6" s="25"/>
      <c r="B6" s="1"/>
      <c r="C6" s="56"/>
      <c r="D6" s="2"/>
      <c r="E6" s="81"/>
      <c r="F6" s="122"/>
      <c r="G6" s="81"/>
      <c r="H6" s="122"/>
      <c r="I6" s="81"/>
      <c r="J6" s="126"/>
      <c r="K6" s="81"/>
      <c r="L6" s="2"/>
      <c r="M6" s="2"/>
      <c r="N6" s="3"/>
      <c r="O6" s="3"/>
      <c r="P6" s="3"/>
      <c r="Q6" s="3"/>
      <c r="R6" s="3"/>
      <c r="S6" s="3"/>
      <c r="T6" s="3"/>
    </row>
    <row r="7" spans="1:20" x14ac:dyDescent="0.35">
      <c r="A7" s="25"/>
      <c r="B7" s="1"/>
      <c r="C7" s="56"/>
      <c r="D7" s="2"/>
      <c r="E7" s="81"/>
      <c r="F7" s="122"/>
      <c r="G7" s="81"/>
      <c r="H7" s="122"/>
      <c r="I7" s="81"/>
      <c r="J7" s="126"/>
      <c r="K7" s="81"/>
      <c r="L7" s="2"/>
      <c r="M7" s="2"/>
      <c r="N7" s="3"/>
      <c r="O7" s="3"/>
      <c r="P7" s="3"/>
      <c r="Q7" s="3"/>
      <c r="R7" s="3"/>
      <c r="S7" s="3"/>
      <c r="T7" s="3"/>
    </row>
    <row r="8" spans="1:20" x14ac:dyDescent="0.35">
      <c r="A8" s="25"/>
      <c r="B8" s="1"/>
      <c r="C8" s="56"/>
      <c r="D8" s="2"/>
      <c r="E8" s="81"/>
      <c r="F8" s="122"/>
      <c r="G8" s="81"/>
      <c r="H8" s="122"/>
      <c r="I8" s="81"/>
      <c r="J8" s="126"/>
      <c r="K8" s="81"/>
      <c r="L8" s="2"/>
      <c r="M8" s="2"/>
      <c r="N8" s="3"/>
      <c r="O8" s="3"/>
      <c r="P8" s="3"/>
      <c r="Q8" s="3"/>
      <c r="R8" s="3"/>
      <c r="S8" s="3"/>
      <c r="T8" s="3"/>
    </row>
    <row r="9" spans="1:20" ht="6.75" customHeight="1" x14ac:dyDescent="0.35">
      <c r="A9" s="25"/>
      <c r="B9" s="1"/>
      <c r="C9" s="56"/>
      <c r="D9" s="2"/>
      <c r="E9" s="81"/>
      <c r="F9" s="122"/>
      <c r="G9" s="81"/>
      <c r="H9" s="122"/>
      <c r="I9" s="81"/>
      <c r="J9" s="126"/>
      <c r="K9" s="81"/>
      <c r="L9" s="2"/>
      <c r="M9" s="2"/>
      <c r="N9" s="3"/>
      <c r="O9" s="3"/>
      <c r="P9" s="3"/>
      <c r="Q9" s="3"/>
      <c r="R9" s="3"/>
      <c r="S9" s="3"/>
      <c r="T9" s="3"/>
    </row>
    <row r="10" spans="1:20" ht="6" customHeight="1" thickBot="1" x14ac:dyDescent="0.4">
      <c r="A10" s="25"/>
      <c r="B10" s="1"/>
      <c r="C10" s="56"/>
      <c r="D10" s="2"/>
      <c r="E10" s="81"/>
      <c r="F10" s="122"/>
      <c r="G10" s="81"/>
      <c r="H10" s="122"/>
      <c r="I10" s="81"/>
      <c r="J10" s="126"/>
      <c r="K10" s="81"/>
      <c r="L10" s="2"/>
      <c r="M10" s="2"/>
      <c r="N10" s="3"/>
      <c r="O10" s="3"/>
      <c r="P10" s="3"/>
      <c r="Q10" s="3"/>
      <c r="R10" s="3"/>
      <c r="S10" s="3"/>
      <c r="T10" s="3"/>
    </row>
    <row r="11" spans="1:20" ht="27" thickBot="1" x14ac:dyDescent="0.4">
      <c r="A11" s="71"/>
      <c r="B11" s="72"/>
      <c r="C11" s="73"/>
      <c r="D11" s="74"/>
      <c r="E11" s="228" t="s">
        <v>52</v>
      </c>
      <c r="F11" s="229"/>
      <c r="G11" s="235" t="s">
        <v>48</v>
      </c>
      <c r="H11" s="236"/>
      <c r="I11" s="234" t="s">
        <v>49</v>
      </c>
      <c r="J11" s="229"/>
      <c r="K11" s="228" t="s">
        <v>50</v>
      </c>
      <c r="L11" s="229"/>
      <c r="M11" s="75"/>
      <c r="N11" s="3"/>
      <c r="O11" s="3"/>
      <c r="P11" s="3"/>
      <c r="Q11" s="3"/>
      <c r="R11" s="3"/>
      <c r="S11" s="3"/>
      <c r="T11" s="3"/>
    </row>
    <row r="12" spans="1:20" s="76" customFormat="1" ht="63.75" thickBot="1" x14ac:dyDescent="0.3">
      <c r="A12" s="67" t="s">
        <v>0</v>
      </c>
      <c r="B12" s="62" t="s">
        <v>1</v>
      </c>
      <c r="C12" s="70" t="s">
        <v>247</v>
      </c>
      <c r="D12" s="63" t="s">
        <v>2</v>
      </c>
      <c r="E12" s="64" t="s">
        <v>3</v>
      </c>
      <c r="F12" s="123" t="s">
        <v>4</v>
      </c>
      <c r="G12" s="64" t="s">
        <v>3</v>
      </c>
      <c r="H12" s="128" t="s">
        <v>4</v>
      </c>
      <c r="I12" s="68" t="s">
        <v>3</v>
      </c>
      <c r="J12" s="125" t="s">
        <v>4</v>
      </c>
      <c r="K12" s="64" t="s">
        <v>3</v>
      </c>
      <c r="L12" s="65" t="s">
        <v>4</v>
      </c>
      <c r="M12" s="66" t="s">
        <v>51</v>
      </c>
    </row>
    <row r="13" spans="1:20" s="69" customFormat="1" ht="63" customHeight="1" x14ac:dyDescent="1.05">
      <c r="A13" s="211" t="s">
        <v>82</v>
      </c>
      <c r="B13" s="29" t="s">
        <v>5</v>
      </c>
      <c r="C13" s="213" t="s">
        <v>166</v>
      </c>
      <c r="D13" s="30">
        <v>6.15</v>
      </c>
      <c r="E13" s="91">
        <f>D13*(1-F13)</f>
        <v>3.8745000000000003</v>
      </c>
      <c r="F13" s="166">
        <v>0.37</v>
      </c>
      <c r="G13" s="91">
        <f t="shared" ref="G13:G16" si="0">D13*(1-H13)</f>
        <v>3.8130000000000002</v>
      </c>
      <c r="H13" s="166">
        <v>0.38</v>
      </c>
      <c r="I13" s="84">
        <f>D13*(1-J13)</f>
        <v>3.3210000000000006</v>
      </c>
      <c r="J13" s="135">
        <v>0.46</v>
      </c>
      <c r="K13" s="96">
        <f t="shared" ref="K13:L16" si="1">I13</f>
        <v>3.3210000000000006</v>
      </c>
      <c r="L13" s="31">
        <f t="shared" si="1"/>
        <v>0.46</v>
      </c>
      <c r="M13" s="16"/>
    </row>
    <row r="14" spans="1:20" s="5" customFormat="1" ht="80.099999999999994" customHeight="1" x14ac:dyDescent="1.05">
      <c r="A14" s="211" t="s">
        <v>83</v>
      </c>
      <c r="B14" s="32" t="s">
        <v>6</v>
      </c>
      <c r="C14" s="213" t="s">
        <v>167</v>
      </c>
      <c r="D14" s="33">
        <v>10.6</v>
      </c>
      <c r="E14" s="92">
        <f>D14*(1-F14)</f>
        <v>7.0490000000000004</v>
      </c>
      <c r="F14" s="141">
        <v>0.33500000000000002</v>
      </c>
      <c r="G14" s="92">
        <f>D14*(1-H14)</f>
        <v>6.9959999999999987</v>
      </c>
      <c r="H14" s="142">
        <v>0.34</v>
      </c>
      <c r="I14" s="87">
        <f>D14*(1-J14)</f>
        <v>6.89</v>
      </c>
      <c r="J14" s="142">
        <v>0.35</v>
      </c>
      <c r="K14" s="94">
        <v>0</v>
      </c>
      <c r="L14" s="34"/>
      <c r="M14" s="13"/>
    </row>
    <row r="15" spans="1:20" s="5" customFormat="1" ht="80.099999999999994" customHeight="1" x14ac:dyDescent="1.05">
      <c r="A15" s="211" t="s">
        <v>84</v>
      </c>
      <c r="B15" s="32" t="s">
        <v>70</v>
      </c>
      <c r="C15" s="213" t="s">
        <v>168</v>
      </c>
      <c r="D15" s="36">
        <v>60.71</v>
      </c>
      <c r="E15" s="168">
        <f t="shared" ref="E15:E21" si="2">D15*(1-F15)</f>
        <v>39.765050000000002</v>
      </c>
      <c r="F15" s="167">
        <v>0.34499999999999997</v>
      </c>
      <c r="G15" s="101"/>
      <c r="H15" s="136"/>
      <c r="I15" s="86"/>
      <c r="J15" s="136"/>
      <c r="K15" s="101"/>
      <c r="L15" s="37"/>
      <c r="M15" s="23"/>
    </row>
    <row r="16" spans="1:20" s="5" customFormat="1" ht="80.099999999999994" customHeight="1" x14ac:dyDescent="1.05">
      <c r="A16" s="211" t="s">
        <v>85</v>
      </c>
      <c r="B16" s="32" t="s">
        <v>7</v>
      </c>
      <c r="C16" s="213" t="s">
        <v>169</v>
      </c>
      <c r="D16" s="33">
        <v>9.74</v>
      </c>
      <c r="E16" s="92">
        <f t="shared" si="2"/>
        <v>4.6265000000000001</v>
      </c>
      <c r="F16" s="148">
        <v>0.52500000000000002</v>
      </c>
      <c r="G16" s="92">
        <f t="shared" si="0"/>
        <v>4.5290999999999997</v>
      </c>
      <c r="H16" s="148">
        <v>0.53500000000000003</v>
      </c>
      <c r="I16" s="87">
        <f t="shared" ref="I16:I18" si="3">D16*(1-J16)</f>
        <v>4.2369000000000003</v>
      </c>
      <c r="J16" s="141">
        <v>0.56499999999999995</v>
      </c>
      <c r="K16" s="94">
        <f t="shared" si="1"/>
        <v>4.2369000000000003</v>
      </c>
      <c r="L16" s="34">
        <f t="shared" si="1"/>
        <v>0.56499999999999995</v>
      </c>
      <c r="M16" s="13"/>
    </row>
    <row r="17" spans="1:13" s="5" customFormat="1" ht="80.099999999999994" customHeight="1" x14ac:dyDescent="1.05">
      <c r="A17" s="211" t="s">
        <v>86</v>
      </c>
      <c r="B17" s="32" t="s">
        <v>8</v>
      </c>
      <c r="C17" s="213" t="s">
        <v>170</v>
      </c>
      <c r="D17" s="33">
        <v>8.6300000000000008</v>
      </c>
      <c r="E17" s="92">
        <f t="shared" si="2"/>
        <v>5.6897590000000005</v>
      </c>
      <c r="F17" s="130">
        <v>0.3407</v>
      </c>
      <c r="G17" s="94"/>
      <c r="H17" s="129"/>
      <c r="I17" s="85"/>
      <c r="J17" s="129"/>
      <c r="K17" s="94"/>
      <c r="L17" s="34"/>
      <c r="M17" s="111" t="s">
        <v>255</v>
      </c>
    </row>
    <row r="18" spans="1:13" s="5" customFormat="1" ht="80.099999999999994" customHeight="1" x14ac:dyDescent="1.05">
      <c r="A18" s="211" t="s">
        <v>87</v>
      </c>
      <c r="B18" s="32" t="s">
        <v>9</v>
      </c>
      <c r="C18" s="213" t="s">
        <v>171</v>
      </c>
      <c r="D18" s="33">
        <v>19.77</v>
      </c>
      <c r="E18" s="92">
        <f t="shared" si="2"/>
        <v>8.5999500000000015</v>
      </c>
      <c r="F18" s="148">
        <v>0.56499999999999995</v>
      </c>
      <c r="G18" s="92">
        <f>D18*(1-H18)</f>
        <v>8.3033999999999999</v>
      </c>
      <c r="H18" s="149">
        <v>0.57999999999999996</v>
      </c>
      <c r="I18" s="85">
        <f t="shared" si="3"/>
        <v>8.3033999999999999</v>
      </c>
      <c r="J18" s="129">
        <v>0.57999999999999996</v>
      </c>
      <c r="K18" s="94">
        <f t="shared" ref="K18:L19" si="4">I18</f>
        <v>8.3033999999999999</v>
      </c>
      <c r="L18" s="34">
        <f t="shared" si="4"/>
        <v>0.57999999999999996</v>
      </c>
      <c r="M18" s="13"/>
    </row>
    <row r="19" spans="1:13" s="5" customFormat="1" ht="80.099999999999994" customHeight="1" x14ac:dyDescent="1.05">
      <c r="A19" s="211" t="s">
        <v>88</v>
      </c>
      <c r="B19" s="32" t="s">
        <v>73</v>
      </c>
      <c r="C19" s="213" t="s">
        <v>172</v>
      </c>
      <c r="D19" s="33">
        <v>9.68</v>
      </c>
      <c r="E19" s="92">
        <f t="shared" ref="E19" si="5">D19*(1-F19)</f>
        <v>5.8079999999999998</v>
      </c>
      <c r="F19" s="142">
        <v>0.4</v>
      </c>
      <c r="G19" s="92">
        <f>D19*(1-H19)</f>
        <v>5.6627999999999998</v>
      </c>
      <c r="H19" s="148">
        <v>0.41499999999999998</v>
      </c>
      <c r="I19" s="87">
        <f>D19*(1-J19)</f>
        <v>5.5176000000000007</v>
      </c>
      <c r="J19" s="142">
        <v>0.43</v>
      </c>
      <c r="K19" s="94">
        <f t="shared" si="4"/>
        <v>5.5176000000000007</v>
      </c>
      <c r="L19" s="34">
        <f t="shared" si="4"/>
        <v>0.43</v>
      </c>
      <c r="M19" s="111"/>
    </row>
    <row r="20" spans="1:13" s="5" customFormat="1" ht="80.099999999999994" customHeight="1" x14ac:dyDescent="1.05">
      <c r="A20" s="211" t="s">
        <v>89</v>
      </c>
      <c r="B20" s="32" t="s">
        <v>78</v>
      </c>
      <c r="C20" s="213" t="s">
        <v>173</v>
      </c>
      <c r="D20" s="33">
        <v>14.5</v>
      </c>
      <c r="E20" s="92">
        <f t="shared" ref="E20" si="6">D20*(1-F20)</f>
        <v>9.5699999999999985</v>
      </c>
      <c r="F20" s="149">
        <v>0.34</v>
      </c>
      <c r="G20" s="95">
        <f>D20*(1-H20)</f>
        <v>9.4250000000000007</v>
      </c>
      <c r="H20" s="146">
        <v>0.35</v>
      </c>
      <c r="I20" s="88">
        <f>D20*(1-J20)</f>
        <v>9.0625</v>
      </c>
      <c r="J20" s="144">
        <v>0.375</v>
      </c>
      <c r="K20" s="94"/>
      <c r="L20" s="34"/>
      <c r="M20" s="13"/>
    </row>
    <row r="21" spans="1:13" s="5" customFormat="1" ht="80.099999999999994" customHeight="1" x14ac:dyDescent="1.05">
      <c r="A21" s="211" t="s">
        <v>90</v>
      </c>
      <c r="B21" s="32" t="s">
        <v>10</v>
      </c>
      <c r="C21" s="213" t="s">
        <v>174</v>
      </c>
      <c r="D21" s="33">
        <v>16.82</v>
      </c>
      <c r="E21" s="117">
        <f t="shared" si="2"/>
        <v>11.101199999999999</v>
      </c>
      <c r="F21" s="154">
        <v>0.34</v>
      </c>
      <c r="G21" s="102"/>
      <c r="H21" s="43"/>
      <c r="I21" s="86"/>
      <c r="J21" s="133"/>
      <c r="K21" s="94">
        <f t="shared" ref="K21:L21" si="7">I21</f>
        <v>0</v>
      </c>
      <c r="L21" s="34">
        <f t="shared" si="7"/>
        <v>0</v>
      </c>
      <c r="M21" s="13"/>
    </row>
    <row r="22" spans="1:13" s="5" customFormat="1" ht="80.099999999999994" customHeight="1" thickBot="1" x14ac:dyDescent="1.1000000000000001">
      <c r="A22" s="211" t="s">
        <v>91</v>
      </c>
      <c r="B22" s="119" t="s">
        <v>68</v>
      </c>
      <c r="C22" s="57" t="s">
        <v>175</v>
      </c>
      <c r="D22" s="33">
        <v>133.49</v>
      </c>
      <c r="E22" s="92">
        <f>D22*(1-F22)</f>
        <v>79.426550000000006</v>
      </c>
      <c r="F22" s="141">
        <v>0.40500000000000003</v>
      </c>
      <c r="G22" s="94"/>
      <c r="H22" s="129"/>
      <c r="I22" s="85"/>
      <c r="J22" s="133"/>
      <c r="K22" s="94"/>
      <c r="L22" s="34"/>
      <c r="M22" s="14"/>
    </row>
    <row r="23" spans="1:13" s="5" customFormat="1" ht="80.099999999999994" customHeight="1" thickBot="1" x14ac:dyDescent="0.3">
      <c r="A23" s="71"/>
      <c r="B23" s="72"/>
      <c r="C23" s="73"/>
      <c r="D23" s="74"/>
      <c r="E23" s="228" t="s">
        <v>52</v>
      </c>
      <c r="F23" s="229"/>
      <c r="G23" s="235" t="s">
        <v>48</v>
      </c>
      <c r="H23" s="236"/>
      <c r="I23" s="234" t="s">
        <v>49</v>
      </c>
      <c r="J23" s="229"/>
      <c r="K23" s="228" t="s">
        <v>50</v>
      </c>
      <c r="L23" s="229"/>
      <c r="M23" s="75"/>
    </row>
    <row r="24" spans="1:13" s="5" customFormat="1" ht="80.099999999999994" customHeight="1" thickBot="1" x14ac:dyDescent="0.3">
      <c r="A24" s="67" t="s">
        <v>0</v>
      </c>
      <c r="B24" s="62" t="s">
        <v>1</v>
      </c>
      <c r="C24" s="70" t="s">
        <v>247</v>
      </c>
      <c r="D24" s="63" t="s">
        <v>2</v>
      </c>
      <c r="E24" s="64" t="s">
        <v>3</v>
      </c>
      <c r="F24" s="123" t="s">
        <v>4</v>
      </c>
      <c r="G24" s="64" t="s">
        <v>3</v>
      </c>
      <c r="H24" s="128" t="s">
        <v>4</v>
      </c>
      <c r="I24" s="68" t="s">
        <v>3</v>
      </c>
      <c r="J24" s="125" t="s">
        <v>4</v>
      </c>
      <c r="K24" s="64" t="s">
        <v>3</v>
      </c>
      <c r="L24" s="65" t="s">
        <v>4</v>
      </c>
      <c r="M24" s="66" t="s">
        <v>51</v>
      </c>
    </row>
    <row r="25" spans="1:13" s="5" customFormat="1" ht="80.099999999999994" customHeight="1" x14ac:dyDescent="1">
      <c r="A25" s="28" t="s">
        <v>92</v>
      </c>
      <c r="B25" s="35" t="s">
        <v>11</v>
      </c>
      <c r="C25" s="57" t="s">
        <v>176</v>
      </c>
      <c r="D25" s="33">
        <v>9.94</v>
      </c>
      <c r="E25" s="92">
        <f>D25*(1-F25)</f>
        <v>6.3616000000000001</v>
      </c>
      <c r="F25" s="149">
        <v>0.36</v>
      </c>
      <c r="G25" s="92">
        <f>D25*(1-H25)</f>
        <v>6.2124999999999995</v>
      </c>
      <c r="H25" s="148">
        <v>0.375</v>
      </c>
      <c r="I25" s="85"/>
      <c r="J25" s="133"/>
      <c r="K25" s="85"/>
      <c r="L25" s="34"/>
      <c r="M25" s="13"/>
    </row>
    <row r="26" spans="1:13" s="5" customFormat="1" ht="80.099999999999994" customHeight="1" x14ac:dyDescent="1.05">
      <c r="A26" s="211" t="s">
        <v>93</v>
      </c>
      <c r="B26" s="41" t="s">
        <v>12</v>
      </c>
      <c r="C26" s="57" t="s">
        <v>177</v>
      </c>
      <c r="D26" s="33">
        <v>7.17</v>
      </c>
      <c r="E26" s="92">
        <f>D26*(1-F26)</f>
        <v>4.6604999999999999</v>
      </c>
      <c r="F26" s="149">
        <v>0.35</v>
      </c>
      <c r="G26" s="95">
        <f>D26*(1-H26)</f>
        <v>4.5888</v>
      </c>
      <c r="H26" s="146">
        <v>0.36</v>
      </c>
      <c r="I26" s="88">
        <f>D26*(1-J26)</f>
        <v>4.5171000000000001</v>
      </c>
      <c r="J26" s="147">
        <v>0.37</v>
      </c>
      <c r="K26" s="94"/>
      <c r="L26" s="34"/>
      <c r="M26" s="13"/>
    </row>
    <row r="27" spans="1:13" s="5" customFormat="1" ht="80.099999999999994" customHeight="1" x14ac:dyDescent="1.05">
      <c r="A27" s="211" t="s">
        <v>94</v>
      </c>
      <c r="B27" s="32" t="s">
        <v>75</v>
      </c>
      <c r="C27" s="57" t="s">
        <v>178</v>
      </c>
      <c r="D27" s="33">
        <v>8.1199999999999992</v>
      </c>
      <c r="E27" s="92">
        <f>D27*(1-F27)</f>
        <v>3.4916</v>
      </c>
      <c r="F27" s="142">
        <v>0.56999999999999995</v>
      </c>
      <c r="G27" s="94"/>
      <c r="H27" s="129"/>
      <c r="I27" s="85"/>
      <c r="J27" s="133"/>
      <c r="K27" s="94"/>
      <c r="L27" s="34"/>
      <c r="M27" s="13"/>
    </row>
    <row r="28" spans="1:13" s="5" customFormat="1" ht="80.099999999999994" customHeight="1" x14ac:dyDescent="1.05">
      <c r="A28" s="211" t="s">
        <v>95</v>
      </c>
      <c r="B28" s="32" t="s">
        <v>79</v>
      </c>
      <c r="C28" s="57" t="s">
        <v>179</v>
      </c>
      <c r="D28" s="33">
        <v>18.809999999999999</v>
      </c>
      <c r="E28" s="92">
        <f>D28*(1-F28)</f>
        <v>10.909800000000001</v>
      </c>
      <c r="F28" s="142">
        <v>0.42</v>
      </c>
      <c r="G28" s="163">
        <f>D28*(1-H28)</f>
        <v>10.5336</v>
      </c>
      <c r="H28" s="143">
        <v>0.44</v>
      </c>
      <c r="I28" s="85">
        <f t="shared" ref="I28" si="8">G28</f>
        <v>10.5336</v>
      </c>
      <c r="J28" s="133">
        <f t="shared" ref="J28" si="9">H28</f>
        <v>0.44</v>
      </c>
      <c r="K28" s="94">
        <f t="shared" ref="K28" si="10">I28</f>
        <v>10.5336</v>
      </c>
      <c r="L28" s="34">
        <f t="shared" ref="L28" si="11">J28</f>
        <v>0.44</v>
      </c>
      <c r="M28" s="13"/>
    </row>
    <row r="29" spans="1:13" s="5" customFormat="1" ht="80.099999999999994" customHeight="1" x14ac:dyDescent="1.05">
      <c r="A29" s="212" t="s">
        <v>96</v>
      </c>
      <c r="B29" s="32" t="s">
        <v>69</v>
      </c>
      <c r="C29" s="80" t="s">
        <v>180</v>
      </c>
      <c r="D29" s="33">
        <v>18.809999999999999</v>
      </c>
      <c r="E29" s="92">
        <f>D29*(1-F29)</f>
        <v>8.2763999999999989</v>
      </c>
      <c r="F29" s="142">
        <v>0.56000000000000005</v>
      </c>
      <c r="G29" s="94">
        <f t="shared" ref="G29:L29" si="12">E29</f>
        <v>8.2763999999999989</v>
      </c>
      <c r="H29" s="129">
        <f t="shared" si="12"/>
        <v>0.56000000000000005</v>
      </c>
      <c r="I29" s="85">
        <f t="shared" si="12"/>
        <v>8.2763999999999989</v>
      </c>
      <c r="J29" s="133">
        <f t="shared" si="12"/>
        <v>0.56000000000000005</v>
      </c>
      <c r="K29" s="94">
        <f t="shared" si="12"/>
        <v>8.2763999999999989</v>
      </c>
      <c r="L29" s="34">
        <f t="shared" si="12"/>
        <v>0.56000000000000005</v>
      </c>
      <c r="M29" s="13"/>
    </row>
    <row r="30" spans="1:13" s="5" customFormat="1" ht="80.099999999999994" customHeight="1" x14ac:dyDescent="1.05">
      <c r="A30" s="211" t="s">
        <v>97</v>
      </c>
      <c r="B30" s="32" t="s">
        <v>55</v>
      </c>
      <c r="C30" s="57" t="s">
        <v>181</v>
      </c>
      <c r="D30" s="33">
        <v>17.170000000000002</v>
      </c>
      <c r="E30" s="92">
        <f t="shared" ref="E30" si="13">D30*(1-F30)</f>
        <v>11.160500000000001</v>
      </c>
      <c r="F30" s="142">
        <v>0.35</v>
      </c>
      <c r="G30" s="92">
        <f>D30*(1-H30)</f>
        <v>10.6454</v>
      </c>
      <c r="H30" s="169">
        <v>0.38</v>
      </c>
      <c r="I30" s="88">
        <f>D30*(1-J30)</f>
        <v>10.130300000000002</v>
      </c>
      <c r="J30" s="147">
        <v>0.41</v>
      </c>
      <c r="K30" s="88">
        <f>D30*(1-L30)</f>
        <v>9.7010500000000004</v>
      </c>
      <c r="L30" s="147">
        <v>0.435</v>
      </c>
      <c r="M30" s="22"/>
    </row>
    <row r="31" spans="1:13" s="5" customFormat="1" ht="80.099999999999994" customHeight="1" x14ac:dyDescent="1.05">
      <c r="A31" s="211" t="s">
        <v>98</v>
      </c>
      <c r="B31" s="32" t="s">
        <v>13</v>
      </c>
      <c r="C31" s="57" t="s">
        <v>182</v>
      </c>
      <c r="D31" s="33">
        <f>16.85/1.1</f>
        <v>15.318181818181818</v>
      </c>
      <c r="E31" s="92">
        <f>D31*(1-F31)</f>
        <v>6.9697727272727263</v>
      </c>
      <c r="F31" s="148">
        <v>0.54500000000000004</v>
      </c>
      <c r="G31" s="92">
        <f>D31*(1-H31)</f>
        <v>6.7399999999999993</v>
      </c>
      <c r="H31" s="149">
        <v>0.56000000000000005</v>
      </c>
      <c r="I31" s="88">
        <f>D31*(1-J31)</f>
        <v>6.2804545454545462</v>
      </c>
      <c r="J31" s="139">
        <v>0.59</v>
      </c>
      <c r="K31" s="94"/>
      <c r="L31" s="34"/>
      <c r="M31" s="13"/>
    </row>
    <row r="32" spans="1:13" s="5" customFormat="1" ht="87" x14ac:dyDescent="1">
      <c r="A32" s="28" t="s">
        <v>99</v>
      </c>
      <c r="B32" s="32" t="s">
        <v>14</v>
      </c>
      <c r="C32" s="57" t="s">
        <v>183</v>
      </c>
      <c r="D32" s="33">
        <v>11.43</v>
      </c>
      <c r="E32" s="82">
        <f>D32*(1-F32)</f>
        <v>7.5437999999999992</v>
      </c>
      <c r="F32" s="183">
        <v>0.34</v>
      </c>
      <c r="G32" s="82">
        <f>D32*(1-H32)</f>
        <v>7.5437999999999992</v>
      </c>
      <c r="H32" s="184">
        <v>0.34</v>
      </c>
      <c r="I32" s="87">
        <f>D32*(1-J32)</f>
        <v>7.4295</v>
      </c>
      <c r="J32" s="143">
        <v>0.35</v>
      </c>
      <c r="K32" s="94">
        <f>I32</f>
        <v>7.4295</v>
      </c>
      <c r="L32" s="34">
        <f>J32</f>
        <v>0.35</v>
      </c>
      <c r="M32" s="111" t="s">
        <v>576</v>
      </c>
    </row>
    <row r="33" spans="1:13" s="5" customFormat="1" ht="80.099999999999994" customHeight="1" x14ac:dyDescent="1.05">
      <c r="A33" s="211" t="s">
        <v>100</v>
      </c>
      <c r="B33" s="32" t="s">
        <v>15</v>
      </c>
      <c r="C33" s="57" t="s">
        <v>184</v>
      </c>
      <c r="D33" s="33">
        <v>6.24</v>
      </c>
      <c r="E33" s="92">
        <f t="shared" ref="E33:E34" si="14">D33*(1-F33)</f>
        <v>4.1183999999999994</v>
      </c>
      <c r="F33" s="142">
        <v>0.34</v>
      </c>
      <c r="G33" s="96"/>
      <c r="H33" s="129"/>
      <c r="I33" s="85"/>
      <c r="J33" s="133"/>
      <c r="K33" s="94">
        <f t="shared" ref="K33:L33" si="15">I33</f>
        <v>0</v>
      </c>
      <c r="L33" s="34">
        <f t="shared" si="15"/>
        <v>0</v>
      </c>
      <c r="M33" s="13"/>
    </row>
    <row r="34" spans="1:13" s="5" customFormat="1" ht="80.099999999999994" customHeight="1" x14ac:dyDescent="1.05">
      <c r="A34" s="211" t="s">
        <v>248</v>
      </c>
      <c r="B34" s="32" t="s">
        <v>249</v>
      </c>
      <c r="C34" s="57" t="s">
        <v>250</v>
      </c>
      <c r="D34" s="33">
        <v>10.029999999999999</v>
      </c>
      <c r="E34" s="92">
        <f t="shared" si="14"/>
        <v>6.3188999999999993</v>
      </c>
      <c r="F34" s="142">
        <v>0.37</v>
      </c>
      <c r="G34" s="95">
        <f>D34*(1-H34)</f>
        <v>6.2185999999999995</v>
      </c>
      <c r="H34" s="146">
        <v>0.38</v>
      </c>
      <c r="I34" s="99">
        <f>D34*(1-J34)</f>
        <v>6.1182999999999996</v>
      </c>
      <c r="J34" s="150">
        <v>0.39</v>
      </c>
      <c r="K34" s="94"/>
      <c r="L34" s="34"/>
      <c r="M34" s="13"/>
    </row>
    <row r="35" spans="1:13" s="5" customFormat="1" ht="80.099999999999994" customHeight="1" x14ac:dyDescent="1.05">
      <c r="A35" s="211" t="s">
        <v>101</v>
      </c>
      <c r="B35" s="32" t="s">
        <v>66</v>
      </c>
      <c r="C35" s="57" t="s">
        <v>185</v>
      </c>
      <c r="D35" s="33">
        <v>31.27</v>
      </c>
      <c r="E35" s="92">
        <f t="shared" ref="E35:E36" si="16">D35*(1-F35)</f>
        <v>10.78815</v>
      </c>
      <c r="F35" s="141">
        <v>0.65500000000000003</v>
      </c>
      <c r="G35" s="94"/>
      <c r="H35" s="129"/>
      <c r="I35" s="100"/>
      <c r="J35" s="132"/>
      <c r="K35" s="94">
        <f t="shared" ref="K35" si="17">I35</f>
        <v>0</v>
      </c>
      <c r="L35" s="34">
        <f t="shared" ref="L35" si="18">J35</f>
        <v>0</v>
      </c>
      <c r="M35" s="13"/>
    </row>
    <row r="36" spans="1:13" s="5" customFormat="1" ht="80.099999999999994" customHeight="1" x14ac:dyDescent="1.05">
      <c r="A36" s="211" t="s">
        <v>102</v>
      </c>
      <c r="B36" s="32" t="s">
        <v>16</v>
      </c>
      <c r="C36" s="57" t="s">
        <v>186</v>
      </c>
      <c r="D36" s="33">
        <v>14.23</v>
      </c>
      <c r="E36" s="92">
        <f t="shared" si="16"/>
        <v>7.1150000000000002</v>
      </c>
      <c r="F36" s="149">
        <v>0.5</v>
      </c>
      <c r="G36" s="92">
        <f t="shared" ref="G36" si="19">D36*(1-H36)</f>
        <v>6.6880999999999995</v>
      </c>
      <c r="H36" s="149">
        <v>0.53</v>
      </c>
      <c r="I36" s="87">
        <f>D36*(1-J36)</f>
        <v>6.1189000000000009</v>
      </c>
      <c r="J36" s="115">
        <v>0.56999999999999995</v>
      </c>
      <c r="K36" s="87">
        <f>D36*(1-L36)</f>
        <v>5.6920000000000002</v>
      </c>
      <c r="L36" s="115">
        <v>0.6</v>
      </c>
      <c r="M36" s="13"/>
    </row>
    <row r="37" spans="1:13" s="5" customFormat="1" ht="80.099999999999994" customHeight="1" x14ac:dyDescent="1.05">
      <c r="A37" s="211" t="s">
        <v>103</v>
      </c>
      <c r="B37" s="32" t="s">
        <v>17</v>
      </c>
      <c r="C37" s="57" t="s">
        <v>187</v>
      </c>
      <c r="D37" s="33">
        <v>16</v>
      </c>
      <c r="E37" s="92">
        <f t="shared" ref="E37:E38" si="20">D37*(1-F37)</f>
        <v>9.76</v>
      </c>
      <c r="F37" s="149">
        <v>0.39</v>
      </c>
      <c r="G37" s="94">
        <f t="shared" ref="G37" si="21">E37</f>
        <v>9.76</v>
      </c>
      <c r="H37" s="129">
        <f t="shared" ref="H37" si="22">F37</f>
        <v>0.39</v>
      </c>
      <c r="I37" s="85">
        <f t="shared" ref="I37" si="23">G37</f>
        <v>9.76</v>
      </c>
      <c r="J37" s="133">
        <f t="shared" ref="J37" si="24">H37</f>
        <v>0.39</v>
      </c>
      <c r="K37" s="94">
        <f t="shared" ref="K37" si="25">I37</f>
        <v>9.76</v>
      </c>
      <c r="L37" s="34">
        <f t="shared" ref="L37" si="26">J37</f>
        <v>0.39</v>
      </c>
      <c r="M37" s="20"/>
    </row>
    <row r="38" spans="1:13" s="5" customFormat="1" ht="80.099999999999994" customHeight="1" x14ac:dyDescent="1.05">
      <c r="A38" s="211" t="s">
        <v>104</v>
      </c>
      <c r="B38" s="32" t="s">
        <v>74</v>
      </c>
      <c r="C38" s="57" t="s">
        <v>188</v>
      </c>
      <c r="D38" s="44">
        <v>11.73</v>
      </c>
      <c r="E38" s="92">
        <f t="shared" si="20"/>
        <v>4.9266000000000005</v>
      </c>
      <c r="F38" s="142">
        <v>0.57999999999999996</v>
      </c>
      <c r="G38" s="94"/>
      <c r="H38" s="129"/>
      <c r="I38" s="100"/>
      <c r="J38" s="137"/>
      <c r="K38" s="102"/>
      <c r="L38" s="43"/>
      <c r="M38" s="20"/>
    </row>
    <row r="39" spans="1:13" s="5" customFormat="1" ht="80.099999999999994" customHeight="1" thickBot="1" x14ac:dyDescent="1.1000000000000001">
      <c r="A39" s="211" t="s">
        <v>105</v>
      </c>
      <c r="B39" s="45" t="s">
        <v>72</v>
      </c>
      <c r="C39" s="57" t="s">
        <v>190</v>
      </c>
      <c r="D39" s="33">
        <v>13.41</v>
      </c>
      <c r="E39" s="92">
        <f t="shared" ref="E39" si="27">D39*(1-F39)</f>
        <v>6.4367999999999999</v>
      </c>
      <c r="F39" s="142">
        <v>0.52</v>
      </c>
      <c r="G39" s="94"/>
      <c r="H39" s="129"/>
      <c r="I39" s="100"/>
      <c r="J39" s="132"/>
      <c r="K39" s="102"/>
      <c r="L39" s="43"/>
      <c r="M39" s="14"/>
    </row>
    <row r="40" spans="1:13" s="5" customFormat="1" ht="80.099999999999994" customHeight="1" thickBot="1" x14ac:dyDescent="0.3">
      <c r="A40" s="71"/>
      <c r="B40" s="72"/>
      <c r="C40" s="73"/>
      <c r="D40" s="74"/>
      <c r="E40" s="228" t="s">
        <v>52</v>
      </c>
      <c r="F40" s="229"/>
      <c r="G40" s="235" t="s">
        <v>48</v>
      </c>
      <c r="H40" s="236"/>
      <c r="I40" s="234" t="s">
        <v>49</v>
      </c>
      <c r="J40" s="229"/>
      <c r="K40" s="228" t="s">
        <v>50</v>
      </c>
      <c r="L40" s="229"/>
      <c r="M40" s="75"/>
    </row>
    <row r="41" spans="1:13" s="5" customFormat="1" ht="80.099999999999994" customHeight="1" thickBot="1" x14ac:dyDescent="0.3">
      <c r="A41" s="67" t="s">
        <v>0</v>
      </c>
      <c r="B41" s="62" t="s">
        <v>1</v>
      </c>
      <c r="C41" s="70" t="s">
        <v>247</v>
      </c>
      <c r="D41" s="63" t="s">
        <v>2</v>
      </c>
      <c r="E41" s="64" t="s">
        <v>3</v>
      </c>
      <c r="F41" s="123" t="s">
        <v>4</v>
      </c>
      <c r="G41" s="64" t="s">
        <v>3</v>
      </c>
      <c r="H41" s="128" t="s">
        <v>4</v>
      </c>
      <c r="I41" s="68" t="s">
        <v>3</v>
      </c>
      <c r="J41" s="125" t="s">
        <v>4</v>
      </c>
      <c r="K41" s="64" t="s">
        <v>3</v>
      </c>
      <c r="L41" s="65" t="s">
        <v>4</v>
      </c>
      <c r="M41" s="66" t="s">
        <v>51</v>
      </c>
    </row>
    <row r="42" spans="1:13" s="5" customFormat="1" ht="80.099999999999994" customHeight="1" x14ac:dyDescent="1.05">
      <c r="A42" s="212" t="s">
        <v>106</v>
      </c>
      <c r="B42" s="45" t="s">
        <v>62</v>
      </c>
      <c r="C42" s="80" t="s">
        <v>189</v>
      </c>
      <c r="D42" s="33">
        <f>22.41/1.1</f>
        <v>20.372727272727271</v>
      </c>
      <c r="E42" s="92">
        <f>D42*(1-F42)</f>
        <v>6.1118181818181823</v>
      </c>
      <c r="F42" s="149">
        <v>0.7</v>
      </c>
      <c r="G42" s="94"/>
      <c r="H42" s="129"/>
      <c r="I42" s="85">
        <f t="shared" ref="I42:L42" si="28">G42</f>
        <v>0</v>
      </c>
      <c r="J42" s="129">
        <f t="shared" si="28"/>
        <v>0</v>
      </c>
      <c r="K42" s="94">
        <f t="shared" si="28"/>
        <v>0</v>
      </c>
      <c r="L42" s="49">
        <f t="shared" si="28"/>
        <v>0</v>
      </c>
      <c r="M42" s="14"/>
    </row>
    <row r="43" spans="1:13" s="5" customFormat="1" ht="80.099999999999994" customHeight="1" x14ac:dyDescent="1">
      <c r="A43" s="79" t="s">
        <v>107</v>
      </c>
      <c r="B43" s="179" t="s">
        <v>53</v>
      </c>
      <c r="C43" s="80" t="s">
        <v>191</v>
      </c>
      <c r="D43" s="52">
        <v>15.77</v>
      </c>
      <c r="E43" s="92">
        <f>D43*(1-F43)</f>
        <v>8.3581000000000003</v>
      </c>
      <c r="F43" s="182">
        <v>0.47</v>
      </c>
      <c r="G43" s="92">
        <f>D43*(1-H43)</f>
        <v>8.1215499999999992</v>
      </c>
      <c r="H43" s="180">
        <v>0.48499999999999999</v>
      </c>
      <c r="I43" s="87">
        <f>D43*(1-J43)</f>
        <v>7.7272999999999996</v>
      </c>
      <c r="J43" s="181">
        <v>0.51</v>
      </c>
      <c r="K43" s="85">
        <f>D43*(1-L43)</f>
        <v>15.77</v>
      </c>
      <c r="L43" s="46"/>
      <c r="M43" s="111"/>
    </row>
    <row r="44" spans="1:13" s="5" customFormat="1" ht="80.099999999999994" customHeight="1" x14ac:dyDescent="1">
      <c r="A44" s="28" t="s">
        <v>108</v>
      </c>
      <c r="B44" s="47" t="s">
        <v>46</v>
      </c>
      <c r="C44" s="57" t="s">
        <v>192</v>
      </c>
      <c r="D44" s="48">
        <v>10.23</v>
      </c>
      <c r="E44" s="95">
        <f t="shared" ref="E44" si="29">D44*(1-F44)</f>
        <v>5.1150000000000002</v>
      </c>
      <c r="F44" s="146">
        <v>0.5</v>
      </c>
      <c r="G44" s="85"/>
      <c r="H44" s="131"/>
      <c r="I44" s="85"/>
      <c r="J44" s="134"/>
      <c r="K44" s="94"/>
      <c r="L44" s="40"/>
      <c r="M44" s="111"/>
    </row>
    <row r="45" spans="1:13" s="5" customFormat="1" ht="80.099999999999994" customHeight="1" x14ac:dyDescent="1">
      <c r="A45" s="28" t="s">
        <v>109</v>
      </c>
      <c r="B45" s="47" t="s">
        <v>18</v>
      </c>
      <c r="C45" s="57" t="s">
        <v>194</v>
      </c>
      <c r="D45" s="33">
        <v>8</v>
      </c>
      <c r="E45" s="92">
        <f t="shared" ref="E45" si="30">D45*(1-F45)</f>
        <v>4.7200000000000006</v>
      </c>
      <c r="F45" s="170">
        <v>0.41</v>
      </c>
      <c r="G45" s="88">
        <f>D45*(1-H45)</f>
        <v>4.5600000000000005</v>
      </c>
      <c r="H45" s="142">
        <v>0.43</v>
      </c>
      <c r="I45" s="88">
        <f>D45*(1-J45)</f>
        <v>4.32</v>
      </c>
      <c r="J45" s="147">
        <v>0.46</v>
      </c>
      <c r="K45" s="85"/>
      <c r="L45" s="34"/>
      <c r="M45" s="15"/>
    </row>
    <row r="46" spans="1:13" s="5" customFormat="1" ht="80.099999999999994" customHeight="1" x14ac:dyDescent="1">
      <c r="A46" s="28" t="s">
        <v>110</v>
      </c>
      <c r="B46" s="47" t="s">
        <v>19</v>
      </c>
      <c r="C46" s="57" t="s">
        <v>195</v>
      </c>
      <c r="D46" s="33">
        <v>15.95</v>
      </c>
      <c r="E46" s="92">
        <f>D46*(1-F46)</f>
        <v>7.4964999999999993</v>
      </c>
      <c r="F46" s="170">
        <v>0.53</v>
      </c>
      <c r="G46" s="87">
        <f>D46*(1-H46)</f>
        <v>6.6990000000000007</v>
      </c>
      <c r="H46" s="142">
        <v>0.57999999999999996</v>
      </c>
      <c r="I46" s="85"/>
      <c r="J46" s="133"/>
      <c r="K46" s="85"/>
      <c r="L46" s="34"/>
      <c r="M46" s="13"/>
    </row>
    <row r="47" spans="1:13" s="5" customFormat="1" ht="80.099999999999994" customHeight="1" x14ac:dyDescent="1">
      <c r="A47" s="28" t="s">
        <v>111</v>
      </c>
      <c r="B47" s="32" t="s">
        <v>64</v>
      </c>
      <c r="C47" s="57" t="s">
        <v>196</v>
      </c>
      <c r="D47" s="33">
        <v>61.77</v>
      </c>
      <c r="E47" s="92">
        <f>D47*(1-F47)</f>
        <v>37.061999999999998</v>
      </c>
      <c r="F47" s="149">
        <v>0.4</v>
      </c>
      <c r="G47" s="94"/>
      <c r="H47" s="129"/>
      <c r="I47" s="85"/>
      <c r="J47" s="133"/>
      <c r="K47" s="85"/>
      <c r="L47" s="34"/>
      <c r="M47" s="13"/>
    </row>
    <row r="48" spans="1:13" s="5" customFormat="1" ht="80.099999999999994" customHeight="1" x14ac:dyDescent="1">
      <c r="A48" s="28" t="s">
        <v>112</v>
      </c>
      <c r="B48" s="32" t="s">
        <v>20</v>
      </c>
      <c r="C48" s="57" t="s">
        <v>197</v>
      </c>
      <c r="D48" s="33">
        <v>13.5</v>
      </c>
      <c r="E48" s="92">
        <f t="shared" ref="E48" si="31">D48*(1-F48)</f>
        <v>8.64</v>
      </c>
      <c r="F48" s="142">
        <v>0.36</v>
      </c>
      <c r="G48" s="94"/>
      <c r="H48" s="129"/>
      <c r="I48" s="85">
        <f t="shared" ref="I48:L49" si="32">G48</f>
        <v>0</v>
      </c>
      <c r="J48" s="129">
        <f t="shared" si="32"/>
        <v>0</v>
      </c>
      <c r="K48" s="85">
        <f t="shared" si="32"/>
        <v>0</v>
      </c>
      <c r="L48" s="34">
        <f t="shared" si="32"/>
        <v>0</v>
      </c>
      <c r="M48" s="60" t="s">
        <v>255</v>
      </c>
    </row>
    <row r="49" spans="1:13" s="5" customFormat="1" ht="80.099999999999994" customHeight="1" x14ac:dyDescent="1">
      <c r="A49" s="28" t="s">
        <v>272</v>
      </c>
      <c r="B49" s="32" t="s">
        <v>273</v>
      </c>
      <c r="C49" s="173" t="s">
        <v>274</v>
      </c>
      <c r="D49" s="33">
        <v>15.14</v>
      </c>
      <c r="E49" s="87">
        <f>D49*(1-F49)</f>
        <v>9.5381999999999998</v>
      </c>
      <c r="F49" s="147">
        <v>0.37</v>
      </c>
      <c r="G49" s="87">
        <f>D49*(1-H49)</f>
        <v>9.3868000000000009</v>
      </c>
      <c r="H49" s="143">
        <v>0.38</v>
      </c>
      <c r="I49" s="100">
        <f t="shared" si="32"/>
        <v>9.3868000000000009</v>
      </c>
      <c r="J49" s="137">
        <f t="shared" si="32"/>
        <v>0.38</v>
      </c>
      <c r="K49" s="85">
        <f t="shared" si="32"/>
        <v>9.3868000000000009</v>
      </c>
      <c r="L49" s="34">
        <f t="shared" si="32"/>
        <v>0.38</v>
      </c>
      <c r="M49" s="17"/>
    </row>
    <row r="50" spans="1:13" s="5" customFormat="1" ht="80.099999999999994" customHeight="1" x14ac:dyDescent="1">
      <c r="A50" s="28" t="s">
        <v>113</v>
      </c>
      <c r="B50" s="32" t="s">
        <v>21</v>
      </c>
      <c r="C50" s="57" t="s">
        <v>198</v>
      </c>
      <c r="D50" s="33">
        <v>26.68</v>
      </c>
      <c r="E50" s="92">
        <f>D50*(1-F50)</f>
        <v>14.140400000000001</v>
      </c>
      <c r="F50" s="142">
        <v>0.47</v>
      </c>
      <c r="G50" s="87">
        <f>D50*(1-H50)</f>
        <v>12.8064</v>
      </c>
      <c r="H50" s="143">
        <v>0.52</v>
      </c>
      <c r="I50" s="94">
        <f t="shared" ref="I50:L50" si="33">G50</f>
        <v>12.8064</v>
      </c>
      <c r="J50" s="133">
        <f t="shared" si="33"/>
        <v>0.52</v>
      </c>
      <c r="K50" s="85">
        <f t="shared" si="33"/>
        <v>12.8064</v>
      </c>
      <c r="L50" s="34">
        <f t="shared" si="33"/>
        <v>0.52</v>
      </c>
      <c r="M50" s="17"/>
    </row>
    <row r="51" spans="1:13" s="5" customFormat="1" ht="80.099999999999994" customHeight="1" x14ac:dyDescent="1">
      <c r="A51" s="28" t="s">
        <v>114</v>
      </c>
      <c r="B51" s="119" t="s">
        <v>22</v>
      </c>
      <c r="C51" s="174" t="s">
        <v>199</v>
      </c>
      <c r="D51" s="171">
        <v>9.65</v>
      </c>
      <c r="E51" s="116">
        <f>D51*(1-F51)</f>
        <v>6.03125</v>
      </c>
      <c r="F51" s="152">
        <v>0.375</v>
      </c>
      <c r="G51" s="89">
        <f>D51*(1-H51)</f>
        <v>5.79</v>
      </c>
      <c r="H51" s="151">
        <v>0.4</v>
      </c>
      <c r="I51" s="164">
        <f>D51*(1-J51)</f>
        <v>5.5970000000000013</v>
      </c>
      <c r="J51" s="165">
        <v>0.42</v>
      </c>
      <c r="K51" s="85"/>
      <c r="L51" s="34"/>
      <c r="M51" s="12"/>
    </row>
    <row r="52" spans="1:13" s="5" customFormat="1" ht="80.099999999999994" customHeight="1" x14ac:dyDescent="1">
      <c r="A52" s="28" t="s">
        <v>115</v>
      </c>
      <c r="B52" s="119" t="s">
        <v>63</v>
      </c>
      <c r="C52" s="174" t="s">
        <v>200</v>
      </c>
      <c r="D52" s="171">
        <v>4.7</v>
      </c>
      <c r="E52" s="92">
        <f>D52*(1-F52)</f>
        <v>3.1019999999999999</v>
      </c>
      <c r="F52" s="153">
        <v>0.34</v>
      </c>
      <c r="G52" s="85"/>
      <c r="H52" s="133"/>
      <c r="I52" s="85"/>
      <c r="J52" s="133"/>
      <c r="K52" s="85"/>
      <c r="L52" s="6"/>
      <c r="M52" s="13"/>
    </row>
    <row r="53" spans="1:13" s="5" customFormat="1" ht="80.099999999999994" customHeight="1" x14ac:dyDescent="1.05">
      <c r="A53" s="28" t="s">
        <v>116</v>
      </c>
      <c r="B53" s="32" t="s">
        <v>23</v>
      </c>
      <c r="C53" s="214" t="s">
        <v>201</v>
      </c>
      <c r="D53" s="171">
        <v>13.14</v>
      </c>
      <c r="E53" s="87">
        <f>D53*(1-F53)</f>
        <v>8.0811000000000011</v>
      </c>
      <c r="F53" s="185">
        <v>0.38500000000000001</v>
      </c>
      <c r="G53" s="92">
        <f t="shared" ref="G53" si="34">D53*(1-H53)</f>
        <v>7.8840000000000003</v>
      </c>
      <c r="H53" s="139">
        <v>0.4</v>
      </c>
      <c r="I53" s="94">
        <f t="shared" ref="I53" si="35">G53</f>
        <v>7.8840000000000003</v>
      </c>
      <c r="J53" s="133">
        <f t="shared" ref="J53" si="36">H53</f>
        <v>0.4</v>
      </c>
      <c r="K53" s="85">
        <f>I53</f>
        <v>7.8840000000000003</v>
      </c>
      <c r="L53" s="6">
        <f>J53</f>
        <v>0.4</v>
      </c>
      <c r="M53" s="13"/>
    </row>
    <row r="54" spans="1:13" s="5" customFormat="1" ht="80.099999999999994" customHeight="1" x14ac:dyDescent="1">
      <c r="A54" s="28" t="s">
        <v>117</v>
      </c>
      <c r="B54" s="119" t="s">
        <v>67</v>
      </c>
      <c r="C54" s="174" t="s">
        <v>202</v>
      </c>
      <c r="D54" s="171">
        <f>6.77/1.1</f>
        <v>6.1545454545454534</v>
      </c>
      <c r="E54" s="92">
        <f t="shared" ref="E54" si="37">D54*(1-F54)</f>
        <v>3.4465454545454541</v>
      </c>
      <c r="F54" s="149">
        <v>0.44</v>
      </c>
      <c r="G54" s="87">
        <f>D54*(1-H54)</f>
        <v>3.323454545454545</v>
      </c>
      <c r="H54" s="139">
        <v>0.46</v>
      </c>
      <c r="I54" s="87">
        <f>D54*(1-J54)</f>
        <v>3.1388181818181815</v>
      </c>
      <c r="J54" s="139">
        <v>0.49</v>
      </c>
      <c r="K54" s="85">
        <f>I54</f>
        <v>3.1388181818181815</v>
      </c>
      <c r="L54" s="6">
        <f>J54</f>
        <v>0.49</v>
      </c>
      <c r="M54" s="13"/>
    </row>
    <row r="55" spans="1:13" s="5" customFormat="1" ht="80.099999999999994" customHeight="1" thickBot="1" x14ac:dyDescent="1.1000000000000001">
      <c r="A55" s="28" t="s">
        <v>262</v>
      </c>
      <c r="B55" s="32" t="s">
        <v>261</v>
      </c>
      <c r="C55" s="214" t="s">
        <v>263</v>
      </c>
      <c r="D55" s="171">
        <v>7.74</v>
      </c>
      <c r="E55" s="92">
        <f>D55*(1-F55)</f>
        <v>4.2570000000000006</v>
      </c>
      <c r="F55" s="149">
        <v>0.45</v>
      </c>
      <c r="G55" s="87">
        <f>D55*(1-H55)</f>
        <v>4.0247999999999999</v>
      </c>
      <c r="H55" s="139">
        <v>0.48</v>
      </c>
      <c r="I55" s="85">
        <f t="shared" ref="I55" si="38">G55</f>
        <v>4.0247999999999999</v>
      </c>
      <c r="J55" s="133">
        <f t="shared" ref="J55" si="39">H55</f>
        <v>0.48</v>
      </c>
      <c r="K55" s="85">
        <f t="shared" ref="K55" si="40">I55</f>
        <v>4.0247999999999999</v>
      </c>
      <c r="L55" s="6">
        <f t="shared" ref="L55" si="41">J55</f>
        <v>0.48</v>
      </c>
      <c r="M55" s="13"/>
    </row>
    <row r="56" spans="1:13" s="5" customFormat="1" ht="27" thickBot="1" x14ac:dyDescent="0.3">
      <c r="A56" s="71"/>
      <c r="B56" s="72"/>
      <c r="C56" s="73"/>
      <c r="D56" s="74"/>
      <c r="E56" s="228" t="s">
        <v>52</v>
      </c>
      <c r="F56" s="229"/>
      <c r="G56" s="235" t="s">
        <v>48</v>
      </c>
      <c r="H56" s="236"/>
      <c r="I56" s="234" t="s">
        <v>49</v>
      </c>
      <c r="J56" s="229"/>
      <c r="K56" s="228" t="s">
        <v>50</v>
      </c>
      <c r="L56" s="229"/>
      <c r="M56" s="75"/>
    </row>
    <row r="57" spans="1:13" s="5" customFormat="1" ht="80.099999999999994" customHeight="1" thickBot="1" x14ac:dyDescent="0.3">
      <c r="A57" s="67" t="s">
        <v>0</v>
      </c>
      <c r="B57" s="62" t="s">
        <v>1</v>
      </c>
      <c r="C57" s="78" t="s">
        <v>247</v>
      </c>
      <c r="D57" s="77" t="s">
        <v>2</v>
      </c>
      <c r="E57" s="64" t="s">
        <v>3</v>
      </c>
      <c r="F57" s="123" t="s">
        <v>4</v>
      </c>
      <c r="G57" s="64" t="s">
        <v>3</v>
      </c>
      <c r="H57" s="128" t="s">
        <v>4</v>
      </c>
      <c r="I57" s="68" t="s">
        <v>3</v>
      </c>
      <c r="J57" s="125" t="s">
        <v>4</v>
      </c>
      <c r="K57" s="64" t="s">
        <v>3</v>
      </c>
      <c r="L57" s="65" t="s">
        <v>4</v>
      </c>
      <c r="M57" s="66" t="s">
        <v>51</v>
      </c>
    </row>
    <row r="58" spans="1:13" s="5" customFormat="1" ht="80.099999999999994" customHeight="1" x14ac:dyDescent="1.05">
      <c r="A58" s="28" t="s">
        <v>118</v>
      </c>
      <c r="B58" s="32" t="s">
        <v>24</v>
      </c>
      <c r="C58" s="214" t="s">
        <v>203</v>
      </c>
      <c r="D58" s="171">
        <v>3.78</v>
      </c>
      <c r="E58" s="117">
        <f>D58*(1-F58)</f>
        <v>2.4192</v>
      </c>
      <c r="F58" s="154">
        <v>0.36</v>
      </c>
      <c r="G58" s="87">
        <f>D58*(1-H58)</f>
        <v>2.3435999999999999</v>
      </c>
      <c r="H58" s="139">
        <v>0.38</v>
      </c>
      <c r="I58" s="92">
        <f>D58*(1-J58)</f>
        <v>2.2679999999999998</v>
      </c>
      <c r="J58" s="139">
        <v>0.4</v>
      </c>
      <c r="K58" s="94"/>
      <c r="L58" s="6"/>
      <c r="M58" s="60" t="s">
        <v>577</v>
      </c>
    </row>
    <row r="59" spans="1:13" s="5" customFormat="1" ht="80.099999999999994" customHeight="1" x14ac:dyDescent="1.05">
      <c r="A59" s="28" t="s">
        <v>119</v>
      </c>
      <c r="B59" s="32" t="s">
        <v>25</v>
      </c>
      <c r="C59" s="214" t="s">
        <v>204</v>
      </c>
      <c r="D59" s="172">
        <v>6.25</v>
      </c>
      <c r="E59" s="92">
        <f>D59*(1-F59)</f>
        <v>3.8125</v>
      </c>
      <c r="F59" s="142">
        <v>0.39</v>
      </c>
      <c r="G59" s="85"/>
      <c r="H59" s="133"/>
      <c r="I59" s="85"/>
      <c r="J59" s="133"/>
      <c r="K59" s="85"/>
      <c r="L59" s="6"/>
      <c r="M59" s="18"/>
    </row>
    <row r="60" spans="1:13" s="5" customFormat="1" ht="80.099999999999994" customHeight="1" x14ac:dyDescent="1.05">
      <c r="A60" s="28" t="s">
        <v>120</v>
      </c>
      <c r="B60" s="55" t="s">
        <v>265</v>
      </c>
      <c r="C60" s="214" t="s">
        <v>205</v>
      </c>
      <c r="D60" s="172">
        <v>13.59</v>
      </c>
      <c r="E60" s="92">
        <f>D60*(1-F60)</f>
        <v>6.115499999999999</v>
      </c>
      <c r="F60" s="139">
        <v>0.55000000000000004</v>
      </c>
      <c r="G60" s="85"/>
      <c r="H60" s="133"/>
      <c r="I60" s="85">
        <f t="shared" ref="I60:L60" si="42">G60</f>
        <v>0</v>
      </c>
      <c r="J60" s="133">
        <f t="shared" si="42"/>
        <v>0</v>
      </c>
      <c r="K60" s="85">
        <f t="shared" si="42"/>
        <v>0</v>
      </c>
      <c r="L60" s="6">
        <f t="shared" si="42"/>
        <v>0</v>
      </c>
      <c r="M60" s="18"/>
    </row>
    <row r="61" spans="1:13" s="5" customFormat="1" ht="80.099999999999994" customHeight="1" x14ac:dyDescent="1.05">
      <c r="A61" s="28" t="s">
        <v>121</v>
      </c>
      <c r="B61" s="32" t="s">
        <v>43</v>
      </c>
      <c r="C61" s="214" t="s">
        <v>206</v>
      </c>
      <c r="D61" s="172">
        <v>15.41</v>
      </c>
      <c r="E61" s="92">
        <f>D61*(1-F61)</f>
        <v>8.244349999999999</v>
      </c>
      <c r="F61" s="38">
        <v>0.46500000000000002</v>
      </c>
      <c r="G61" s="87">
        <f>D61*(1-H61)</f>
        <v>7.7050000000000001</v>
      </c>
      <c r="H61" s="139">
        <v>0.5</v>
      </c>
      <c r="I61" s="85"/>
      <c r="J61" s="133"/>
      <c r="K61" s="85"/>
      <c r="L61" s="6"/>
      <c r="M61" s="18"/>
    </row>
    <row r="62" spans="1:13" s="5" customFormat="1" ht="80.099999999999994" customHeight="1" x14ac:dyDescent="1.05">
      <c r="A62" s="28" t="s">
        <v>123</v>
      </c>
      <c r="B62" s="32" t="s">
        <v>26</v>
      </c>
      <c r="C62" s="214" t="s">
        <v>208</v>
      </c>
      <c r="D62" s="172">
        <v>6.6</v>
      </c>
      <c r="E62" s="92">
        <f>D62*(1-F62)</f>
        <v>3.5309999999999993</v>
      </c>
      <c r="F62" s="38">
        <v>0.46500000000000002</v>
      </c>
      <c r="G62" s="87">
        <f>D62*(1-H62)</f>
        <v>3.3</v>
      </c>
      <c r="H62" s="139">
        <v>0.5</v>
      </c>
      <c r="I62" s="85">
        <f t="shared" ref="I62" si="43">G62</f>
        <v>3.3</v>
      </c>
      <c r="J62" s="133">
        <f t="shared" ref="J62" si="44">H62</f>
        <v>0.5</v>
      </c>
      <c r="K62" s="85">
        <f t="shared" ref="K62" si="45">I62</f>
        <v>3.3</v>
      </c>
      <c r="L62" s="6">
        <f t="shared" ref="L62" si="46">J62</f>
        <v>0.5</v>
      </c>
      <c r="M62" s="18"/>
    </row>
    <row r="63" spans="1:13" s="5" customFormat="1" ht="80.099999999999994" customHeight="1" x14ac:dyDescent="1.05">
      <c r="A63" s="28" t="s">
        <v>122</v>
      </c>
      <c r="B63" s="32" t="s">
        <v>44</v>
      </c>
      <c r="C63" s="214" t="s">
        <v>207</v>
      </c>
      <c r="D63" s="172">
        <v>13.14</v>
      </c>
      <c r="E63" s="116">
        <f t="shared" ref="E63" si="47">D63*(1-F63)</f>
        <v>8.6723999999999997</v>
      </c>
      <c r="F63" s="143">
        <v>0.34</v>
      </c>
      <c r="G63" s="87">
        <f t="shared" ref="G63" si="48">D63*(1-H63)</f>
        <v>8.5410000000000004</v>
      </c>
      <c r="H63" s="143">
        <v>0.35</v>
      </c>
      <c r="I63" s="85"/>
      <c r="J63" s="133"/>
      <c r="K63" s="94"/>
      <c r="L63" s="6"/>
      <c r="M63" s="60" t="s">
        <v>256</v>
      </c>
    </row>
    <row r="64" spans="1:13" s="5" customFormat="1" ht="80.099999999999994" customHeight="1" x14ac:dyDescent="1.05">
      <c r="A64" s="28" t="s">
        <v>124</v>
      </c>
      <c r="B64" s="32" t="s">
        <v>27</v>
      </c>
      <c r="C64" s="214" t="s">
        <v>209</v>
      </c>
      <c r="D64" s="172">
        <f>19.85/1.1</f>
        <v>18.045454545454547</v>
      </c>
      <c r="E64" s="92">
        <f>D64*(1-F64)</f>
        <v>10.285909090909092</v>
      </c>
      <c r="F64" s="143">
        <v>0.43</v>
      </c>
      <c r="G64" s="87">
        <f>D64*(1-H64)</f>
        <v>9.9250000000000007</v>
      </c>
      <c r="H64" s="143">
        <v>0.45</v>
      </c>
      <c r="I64" s="85">
        <f>G64</f>
        <v>9.9250000000000007</v>
      </c>
      <c r="J64" s="7">
        <f>H64</f>
        <v>0.45</v>
      </c>
      <c r="K64" s="85">
        <f>I64</f>
        <v>9.9250000000000007</v>
      </c>
      <c r="L64" s="6">
        <f>J64</f>
        <v>0.45</v>
      </c>
      <c r="M64" s="12"/>
    </row>
    <row r="65" spans="1:13" s="5" customFormat="1" ht="80.099999999999994" customHeight="1" x14ac:dyDescent="1.05">
      <c r="A65" s="28" t="s">
        <v>125</v>
      </c>
      <c r="B65" s="32" t="s">
        <v>28</v>
      </c>
      <c r="C65" s="214" t="s">
        <v>210</v>
      </c>
      <c r="D65" s="171">
        <v>4.5199999999999996</v>
      </c>
      <c r="E65" s="87">
        <f t="shared" ref="E65:E66" si="49">D65*(1-F65)</f>
        <v>2.5764</v>
      </c>
      <c r="F65" s="139">
        <v>0.43</v>
      </c>
      <c r="G65" s="87">
        <f t="shared" ref="G65:G66" si="50">D65*(1-H65)</f>
        <v>2.3956</v>
      </c>
      <c r="H65" s="139">
        <v>0.47</v>
      </c>
      <c r="I65" s="92">
        <f>D65*(1-J65)</f>
        <v>2.3051999999999997</v>
      </c>
      <c r="J65" s="139">
        <v>0.49</v>
      </c>
      <c r="K65" s="85">
        <f t="shared" ref="K65:L66" si="51">I65</f>
        <v>2.3051999999999997</v>
      </c>
      <c r="L65" s="6">
        <f t="shared" si="51"/>
        <v>0.49</v>
      </c>
      <c r="M65" s="18"/>
    </row>
    <row r="66" spans="1:13" s="5" customFormat="1" ht="80.099999999999994" customHeight="1" x14ac:dyDescent="1.05">
      <c r="A66" s="28" t="s">
        <v>126</v>
      </c>
      <c r="B66" s="32" t="s">
        <v>29</v>
      </c>
      <c r="C66" s="214" t="s">
        <v>211</v>
      </c>
      <c r="D66" s="171">
        <v>23.14</v>
      </c>
      <c r="E66" s="87">
        <f t="shared" si="49"/>
        <v>11.917100000000001</v>
      </c>
      <c r="F66" s="39">
        <v>0.48499999999999999</v>
      </c>
      <c r="G66" s="87">
        <f t="shared" si="50"/>
        <v>10.9915</v>
      </c>
      <c r="H66" s="39">
        <v>0.52500000000000002</v>
      </c>
      <c r="I66" s="95">
        <f>D66*(1-J66)</f>
        <v>10.528699999999999</v>
      </c>
      <c r="J66" s="42">
        <v>0.54500000000000004</v>
      </c>
      <c r="K66" s="85">
        <f t="shared" si="51"/>
        <v>10.528699999999999</v>
      </c>
      <c r="L66" s="6">
        <f t="shared" si="51"/>
        <v>0.54500000000000004</v>
      </c>
      <c r="M66" s="18"/>
    </row>
    <row r="67" spans="1:13" s="5" customFormat="1" ht="80.099999999999994" customHeight="1" x14ac:dyDescent="1.05">
      <c r="A67" s="28" t="s">
        <v>127</v>
      </c>
      <c r="B67" s="32" t="s">
        <v>30</v>
      </c>
      <c r="C67" s="214" t="s">
        <v>212</v>
      </c>
      <c r="D67" s="171">
        <v>15.32</v>
      </c>
      <c r="E67" s="87">
        <f t="shared" ref="E67:E70" si="52">D67*(1-F67)</f>
        <v>8.4260000000000002</v>
      </c>
      <c r="F67" s="139">
        <v>0.45</v>
      </c>
      <c r="G67" s="87">
        <f t="shared" ref="G67:G70" si="53">D67*(1-H67)</f>
        <v>7.9664000000000001</v>
      </c>
      <c r="H67" s="139">
        <v>0.48</v>
      </c>
      <c r="I67" s="95">
        <f>D67*(1-J67)</f>
        <v>7.66</v>
      </c>
      <c r="J67" s="147">
        <v>0.5</v>
      </c>
      <c r="K67" s="85">
        <f>I67</f>
        <v>7.66</v>
      </c>
      <c r="L67" s="6">
        <f>J67</f>
        <v>0.5</v>
      </c>
      <c r="M67" s="18"/>
    </row>
    <row r="68" spans="1:13" s="5" customFormat="1" ht="80.099999999999994" customHeight="1" x14ac:dyDescent="1.05">
      <c r="A68" s="28" t="s">
        <v>128</v>
      </c>
      <c r="B68" s="32" t="s">
        <v>31</v>
      </c>
      <c r="C68" s="214" t="s">
        <v>213</v>
      </c>
      <c r="D68" s="171">
        <f>21.44/1.1</f>
        <v>19.490909090909092</v>
      </c>
      <c r="E68" s="87">
        <f t="shared" si="52"/>
        <v>9.940363636363637</v>
      </c>
      <c r="F68" s="143">
        <v>0.49</v>
      </c>
      <c r="G68" s="87">
        <f t="shared" si="53"/>
        <v>9.3556363636363642</v>
      </c>
      <c r="H68" s="143">
        <v>0.52</v>
      </c>
      <c r="I68" s="94">
        <f>D68*(1-J68)</f>
        <v>10.135272727272728</v>
      </c>
      <c r="J68" s="133">
        <v>0.48</v>
      </c>
      <c r="K68" s="85">
        <f t="shared" ref="K68:L69" si="54">I68</f>
        <v>10.135272727272728</v>
      </c>
      <c r="L68" s="6">
        <f t="shared" si="54"/>
        <v>0.48</v>
      </c>
      <c r="M68" s="13"/>
    </row>
    <row r="69" spans="1:13" s="5" customFormat="1" ht="80.099999999999994" customHeight="1" x14ac:dyDescent="1.05">
      <c r="A69" s="28" t="s">
        <v>129</v>
      </c>
      <c r="B69" s="32" t="s">
        <v>32</v>
      </c>
      <c r="C69" s="214" t="s">
        <v>214</v>
      </c>
      <c r="D69" s="171">
        <v>14.45</v>
      </c>
      <c r="E69" s="87">
        <f t="shared" si="52"/>
        <v>8.8144999999999989</v>
      </c>
      <c r="F69" s="139">
        <v>0.39</v>
      </c>
      <c r="G69" s="87">
        <f t="shared" si="53"/>
        <v>8.3810000000000002</v>
      </c>
      <c r="H69" s="139">
        <v>0.42</v>
      </c>
      <c r="I69" s="94">
        <f>G69</f>
        <v>8.3810000000000002</v>
      </c>
      <c r="J69" s="133">
        <f>H69</f>
        <v>0.42</v>
      </c>
      <c r="K69" s="85">
        <f t="shared" si="54"/>
        <v>8.3810000000000002</v>
      </c>
      <c r="L69" s="6">
        <f t="shared" si="54"/>
        <v>0.42</v>
      </c>
      <c r="M69" s="18"/>
    </row>
    <row r="70" spans="1:13" s="5" customFormat="1" ht="80.099999999999994" customHeight="1" x14ac:dyDescent="1.05">
      <c r="A70" s="28" t="s">
        <v>130</v>
      </c>
      <c r="B70" s="53" t="s">
        <v>60</v>
      </c>
      <c r="C70" s="214" t="s">
        <v>215</v>
      </c>
      <c r="D70" s="171">
        <v>5.22</v>
      </c>
      <c r="E70" s="87">
        <f t="shared" si="52"/>
        <v>2.871</v>
      </c>
      <c r="F70" s="139">
        <v>0.45</v>
      </c>
      <c r="G70" s="87">
        <f t="shared" si="53"/>
        <v>2.7143999999999999</v>
      </c>
      <c r="H70" s="156">
        <v>0.48</v>
      </c>
      <c r="I70" s="94"/>
      <c r="J70" s="133"/>
      <c r="K70" s="85"/>
      <c r="L70" s="6"/>
      <c r="M70" s="18"/>
    </row>
    <row r="71" spans="1:13" s="5" customFormat="1" ht="80.099999999999994" customHeight="1" thickBot="1" x14ac:dyDescent="1.1000000000000001">
      <c r="A71" s="28" t="s">
        <v>131</v>
      </c>
      <c r="B71" s="53" t="s">
        <v>61</v>
      </c>
      <c r="C71" s="215" t="s">
        <v>216</v>
      </c>
      <c r="D71" s="171">
        <v>8.6999999999999993</v>
      </c>
      <c r="E71" s="120">
        <f>D71*(1-F71)</f>
        <v>4.1759999999999993</v>
      </c>
      <c r="F71" s="151">
        <v>0.52</v>
      </c>
      <c r="G71" s="89">
        <f>D71*(1-H71)</f>
        <v>3.9149999999999991</v>
      </c>
      <c r="H71" s="151">
        <v>0.55000000000000004</v>
      </c>
      <c r="I71" s="94"/>
      <c r="J71" s="7"/>
      <c r="K71" s="85"/>
      <c r="L71" s="6"/>
      <c r="M71" s="18"/>
    </row>
    <row r="72" spans="1:13" s="5" customFormat="1" ht="27" thickBot="1" x14ac:dyDescent="0.3">
      <c r="A72" s="71"/>
      <c r="B72" s="72"/>
      <c r="C72" s="73"/>
      <c r="D72" s="74"/>
      <c r="E72" s="228" t="s">
        <v>52</v>
      </c>
      <c r="F72" s="229"/>
      <c r="G72" s="235" t="s">
        <v>48</v>
      </c>
      <c r="H72" s="236"/>
      <c r="I72" s="234" t="s">
        <v>49</v>
      </c>
      <c r="J72" s="229"/>
      <c r="K72" s="228" t="s">
        <v>50</v>
      </c>
      <c r="L72" s="229"/>
      <c r="M72" s="75"/>
    </row>
    <row r="73" spans="1:13" s="5" customFormat="1" ht="80.099999999999994" customHeight="1" thickBot="1" x14ac:dyDescent="0.3">
      <c r="A73" s="67" t="s">
        <v>0</v>
      </c>
      <c r="B73" s="62" t="s">
        <v>1</v>
      </c>
      <c r="C73" s="70" t="s">
        <v>247</v>
      </c>
      <c r="D73" s="63" t="s">
        <v>2</v>
      </c>
      <c r="E73" s="64" t="s">
        <v>3</v>
      </c>
      <c r="F73" s="123" t="s">
        <v>4</v>
      </c>
      <c r="G73" s="64" t="s">
        <v>3</v>
      </c>
      <c r="H73" s="128" t="s">
        <v>4</v>
      </c>
      <c r="I73" s="68" t="s">
        <v>3</v>
      </c>
      <c r="J73" s="125" t="s">
        <v>4</v>
      </c>
      <c r="K73" s="64" t="s">
        <v>3</v>
      </c>
      <c r="L73" s="65" t="s">
        <v>4</v>
      </c>
      <c r="M73" s="66" t="s">
        <v>51</v>
      </c>
    </row>
    <row r="74" spans="1:13" s="5" customFormat="1" ht="80.099999999999994" customHeight="1" x14ac:dyDescent="1.05">
      <c r="A74" s="211" t="s">
        <v>132</v>
      </c>
      <c r="B74" s="32" t="s">
        <v>33</v>
      </c>
      <c r="C74" s="215" t="s">
        <v>217</v>
      </c>
      <c r="D74" s="171">
        <v>16.68</v>
      </c>
      <c r="E74" s="87">
        <f>D74*(1-F74)</f>
        <v>11.008799999999999</v>
      </c>
      <c r="F74" s="155">
        <v>0.34</v>
      </c>
      <c r="G74" s="92">
        <f>D74*(1-H74)</f>
        <v>10.9254</v>
      </c>
      <c r="H74" s="38">
        <v>0.34499999999999997</v>
      </c>
      <c r="I74" s="85"/>
      <c r="J74" s="7"/>
      <c r="K74" s="85">
        <f t="shared" ref="K74:L74" si="55">I74</f>
        <v>0</v>
      </c>
      <c r="L74" s="6">
        <f t="shared" si="55"/>
        <v>0</v>
      </c>
      <c r="M74" s="60"/>
    </row>
    <row r="75" spans="1:13" s="5" customFormat="1" ht="80.099999999999994" customHeight="1" x14ac:dyDescent="1.05">
      <c r="A75" s="211" t="s">
        <v>133</v>
      </c>
      <c r="B75" s="32" t="s">
        <v>80</v>
      </c>
      <c r="C75" s="214" t="s">
        <v>218</v>
      </c>
      <c r="D75" s="171">
        <v>13.95</v>
      </c>
      <c r="E75" s="87">
        <f t="shared" ref="E75" si="56">D75*(1-F75)</f>
        <v>7.6725000000000003</v>
      </c>
      <c r="F75" s="155">
        <v>0.45</v>
      </c>
      <c r="G75" s="92">
        <f t="shared" ref="G75" si="57">D75*(1-H75)</f>
        <v>6.9749999999999996</v>
      </c>
      <c r="H75" s="139">
        <v>0.5</v>
      </c>
      <c r="I75" s="92">
        <f>D75*(1-J75)</f>
        <v>6.137999999999999</v>
      </c>
      <c r="J75" s="139">
        <v>0.56000000000000005</v>
      </c>
      <c r="K75" s="85"/>
      <c r="L75" s="6"/>
      <c r="M75" s="61"/>
    </row>
    <row r="76" spans="1:13" s="5" customFormat="1" ht="80.099999999999994" customHeight="1" x14ac:dyDescent="1.05">
      <c r="A76" s="211" t="s">
        <v>134</v>
      </c>
      <c r="B76" s="32" t="s">
        <v>34</v>
      </c>
      <c r="C76" s="214" t="s">
        <v>219</v>
      </c>
      <c r="D76" s="171">
        <v>28.08</v>
      </c>
      <c r="E76" s="87">
        <f t="shared" ref="E76:E81" si="58">D76*(1-F76)</f>
        <v>12.916799999999999</v>
      </c>
      <c r="F76" s="159">
        <v>0.54</v>
      </c>
      <c r="G76" s="94">
        <f t="shared" ref="G76:L76" si="59">E76</f>
        <v>12.916799999999999</v>
      </c>
      <c r="H76" s="133">
        <f t="shared" si="59"/>
        <v>0.54</v>
      </c>
      <c r="I76" s="94">
        <f t="shared" si="59"/>
        <v>12.916799999999999</v>
      </c>
      <c r="J76" s="133">
        <f t="shared" si="59"/>
        <v>0.54</v>
      </c>
      <c r="K76" s="85">
        <f t="shared" si="59"/>
        <v>12.916799999999999</v>
      </c>
      <c r="L76" s="6">
        <f t="shared" si="59"/>
        <v>0.54</v>
      </c>
      <c r="M76" s="60"/>
    </row>
    <row r="77" spans="1:13" s="5" customFormat="1" ht="80.099999999999994" customHeight="1" x14ac:dyDescent="1.05">
      <c r="A77" s="211" t="s">
        <v>252</v>
      </c>
      <c r="B77" s="32" t="s">
        <v>253</v>
      </c>
      <c r="C77" s="214" t="s">
        <v>254</v>
      </c>
      <c r="D77" s="171">
        <f>19.85/1.1</f>
        <v>18.045454545454547</v>
      </c>
      <c r="E77" s="87">
        <f t="shared" si="58"/>
        <v>10.556590909090909</v>
      </c>
      <c r="F77" s="186">
        <v>0.41499999999999998</v>
      </c>
      <c r="G77" s="95">
        <f>D77*(1-H77)</f>
        <v>10.195681818181818</v>
      </c>
      <c r="H77" s="42">
        <v>0.435</v>
      </c>
      <c r="I77" s="95">
        <f>D77*(1-J77)</f>
        <v>9.9250000000000007</v>
      </c>
      <c r="J77" s="147">
        <v>0.45</v>
      </c>
      <c r="K77" s="85"/>
      <c r="L77" s="6"/>
      <c r="M77" s="60" t="s">
        <v>574</v>
      </c>
    </row>
    <row r="78" spans="1:13" s="4" customFormat="1" ht="79.5" customHeight="1" x14ac:dyDescent="1.05">
      <c r="A78" s="211" t="s">
        <v>258</v>
      </c>
      <c r="B78" s="32" t="s">
        <v>259</v>
      </c>
      <c r="C78" s="215" t="s">
        <v>260</v>
      </c>
      <c r="D78" s="171">
        <f>17.15/1.1</f>
        <v>15.590909090909088</v>
      </c>
      <c r="E78" s="87">
        <f t="shared" si="58"/>
        <v>8.4190909090909081</v>
      </c>
      <c r="F78" s="158">
        <v>0.46</v>
      </c>
      <c r="G78" s="95">
        <f>D78*(1-H78)</f>
        <v>7.9513636363636353</v>
      </c>
      <c r="H78" s="147">
        <v>0.49</v>
      </c>
      <c r="I78" s="94">
        <f t="shared" ref="I78:J78" si="60">G78</f>
        <v>7.9513636363636353</v>
      </c>
      <c r="J78" s="133">
        <f t="shared" si="60"/>
        <v>0.49</v>
      </c>
      <c r="K78" s="85">
        <f t="shared" ref="K78" si="61">I78</f>
        <v>7.9513636363636353</v>
      </c>
      <c r="L78" s="6">
        <f>J78</f>
        <v>0.49</v>
      </c>
      <c r="M78" s="121"/>
    </row>
    <row r="79" spans="1:13" s="4" customFormat="1" ht="79.5" customHeight="1" x14ac:dyDescent="1.05">
      <c r="A79" s="211" t="s">
        <v>135</v>
      </c>
      <c r="B79" s="32" t="s">
        <v>35</v>
      </c>
      <c r="C79" s="214" t="s">
        <v>220</v>
      </c>
      <c r="D79" s="171">
        <v>5.95</v>
      </c>
      <c r="E79" s="87">
        <f t="shared" si="58"/>
        <v>3.1535000000000002</v>
      </c>
      <c r="F79" s="158">
        <v>0.47</v>
      </c>
      <c r="G79" s="95">
        <f>D79*(1-H79)</f>
        <v>2.9750000000000001</v>
      </c>
      <c r="H79" s="146">
        <v>0.5</v>
      </c>
      <c r="I79" s="94">
        <f t="shared" ref="I79" si="62">G79</f>
        <v>2.9750000000000001</v>
      </c>
      <c r="J79" s="133">
        <f t="shared" ref="J79" si="63">H79</f>
        <v>0.5</v>
      </c>
      <c r="K79" s="85">
        <f t="shared" ref="K79" si="64">I79</f>
        <v>2.9750000000000001</v>
      </c>
      <c r="L79" s="8">
        <f>J79</f>
        <v>0.5</v>
      </c>
      <c r="M79" s="18"/>
    </row>
    <row r="80" spans="1:13" s="5" customFormat="1" ht="79.5" customHeight="1" x14ac:dyDescent="1.05">
      <c r="A80" s="211" t="s">
        <v>268</v>
      </c>
      <c r="B80" s="32" t="s">
        <v>269</v>
      </c>
      <c r="C80" s="215" t="s">
        <v>270</v>
      </c>
      <c r="D80" s="171">
        <v>60.41</v>
      </c>
      <c r="E80" s="140">
        <f t="shared" si="58"/>
        <v>33.225500000000004</v>
      </c>
      <c r="F80" s="159">
        <v>0.45</v>
      </c>
      <c r="G80" s="94"/>
      <c r="H80" s="133"/>
      <c r="I80" s="94"/>
      <c r="J80" s="133"/>
      <c r="K80" s="85"/>
      <c r="L80" s="8"/>
      <c r="M80" s="18"/>
    </row>
    <row r="81" spans="1:13" s="5" customFormat="1" ht="79.5" customHeight="1" x14ac:dyDescent="1.05">
      <c r="A81" s="211" t="s">
        <v>136</v>
      </c>
      <c r="B81" s="35" t="s">
        <v>81</v>
      </c>
      <c r="C81" s="214" t="s">
        <v>221</v>
      </c>
      <c r="D81" s="171">
        <v>17.399999999999999</v>
      </c>
      <c r="E81" s="87">
        <f t="shared" si="58"/>
        <v>9.048</v>
      </c>
      <c r="F81" s="159">
        <v>0.48</v>
      </c>
      <c r="G81" s="95">
        <f>D81*(1-H81)</f>
        <v>8.6999999999999993</v>
      </c>
      <c r="H81" s="146">
        <v>0.5</v>
      </c>
      <c r="I81" s="94"/>
      <c r="J81" s="133"/>
      <c r="K81" s="85"/>
      <c r="L81" s="8"/>
      <c r="M81" s="18"/>
    </row>
    <row r="82" spans="1:13" s="5" customFormat="1" ht="79.5" customHeight="1" x14ac:dyDescent="1.05">
      <c r="A82" s="211" t="s">
        <v>158</v>
      </c>
      <c r="B82" s="35" t="s">
        <v>45</v>
      </c>
      <c r="C82" s="214" t="s">
        <v>225</v>
      </c>
      <c r="D82" s="171">
        <v>104.05</v>
      </c>
      <c r="E82" s="90">
        <f t="shared" ref="E82:E83" si="65">D82*(1-F82)</f>
        <v>49.943999999999996</v>
      </c>
      <c r="F82" s="158">
        <v>0.52</v>
      </c>
      <c r="G82" s="95">
        <f>D82*(1-H82)</f>
        <v>47.862999999999992</v>
      </c>
      <c r="H82" s="160">
        <v>0.54</v>
      </c>
      <c r="I82" s="94"/>
      <c r="J82" s="133"/>
      <c r="K82" s="85"/>
      <c r="L82" s="6"/>
      <c r="M82" s="18"/>
    </row>
    <row r="83" spans="1:13" s="5" customFormat="1" ht="79.5" customHeight="1" x14ac:dyDescent="1.05">
      <c r="A83" s="211" t="s">
        <v>137</v>
      </c>
      <c r="B83" s="35" t="s">
        <v>42</v>
      </c>
      <c r="C83" s="214" t="s">
        <v>226</v>
      </c>
      <c r="D83" s="171">
        <v>17.5</v>
      </c>
      <c r="E83" s="87">
        <f t="shared" si="65"/>
        <v>9.2750000000000004</v>
      </c>
      <c r="F83" s="158">
        <v>0.47</v>
      </c>
      <c r="G83" s="95">
        <f t="shared" ref="G83" si="66">D83*(1-H83)</f>
        <v>8.75</v>
      </c>
      <c r="H83" s="147">
        <v>0.5</v>
      </c>
      <c r="I83" s="94"/>
      <c r="J83" s="133"/>
      <c r="K83" s="85"/>
      <c r="L83" s="6"/>
      <c r="M83" s="18"/>
    </row>
    <row r="84" spans="1:13" s="5" customFormat="1" ht="79.5" customHeight="1" x14ac:dyDescent="1.05">
      <c r="A84" s="211" t="s">
        <v>138</v>
      </c>
      <c r="B84" s="35" t="s">
        <v>58</v>
      </c>
      <c r="C84" s="214" t="s">
        <v>227</v>
      </c>
      <c r="D84" s="171">
        <v>17.86</v>
      </c>
      <c r="E84" s="87">
        <f>D84*(1-F84)</f>
        <v>10.448099999999998</v>
      </c>
      <c r="F84" s="157">
        <v>0.41499999999999998</v>
      </c>
      <c r="G84" s="92">
        <f t="shared" ref="G84" si="67">D84*(1-H84)</f>
        <v>10.180200000000001</v>
      </c>
      <c r="H84" s="147">
        <v>0.43</v>
      </c>
      <c r="I84" s="92">
        <f>D84-(D84*J84)</f>
        <v>9.7336999999999989</v>
      </c>
      <c r="J84" s="42">
        <v>0.45500000000000002</v>
      </c>
      <c r="K84" s="85"/>
      <c r="L84" s="6"/>
      <c r="M84" s="18"/>
    </row>
    <row r="85" spans="1:13" s="5" customFormat="1" ht="79.5" customHeight="1" x14ac:dyDescent="1">
      <c r="A85" s="105"/>
      <c r="B85" s="105"/>
      <c r="C85" s="106"/>
      <c r="D85" s="107"/>
      <c r="E85" s="108"/>
      <c r="F85" s="124"/>
      <c r="G85" s="108"/>
      <c r="H85" s="124"/>
      <c r="I85" s="108"/>
      <c r="J85" s="124"/>
      <c r="K85" s="108"/>
      <c r="L85" s="108"/>
      <c r="M85" s="112"/>
    </row>
    <row r="86" spans="1:13" s="5" customFormat="1" ht="79.5" customHeight="1" thickBot="1" x14ac:dyDescent="1.05">
      <c r="A86" s="105"/>
      <c r="B86" s="105"/>
      <c r="C86" s="106"/>
      <c r="D86" s="107"/>
      <c r="E86" s="108"/>
      <c r="F86" s="124"/>
      <c r="G86" s="108"/>
      <c r="H86" s="124"/>
      <c r="I86" s="108"/>
      <c r="J86" s="124"/>
      <c r="K86" s="108"/>
      <c r="L86" s="108"/>
      <c r="M86" s="112"/>
    </row>
    <row r="87" spans="1:13" s="5" customFormat="1" ht="29.25" thickBot="1" x14ac:dyDescent="0.45">
      <c r="A87" s="227"/>
      <c r="B87" s="227"/>
      <c r="C87" s="107"/>
      <c r="D87" s="110"/>
      <c r="E87" s="228" t="s">
        <v>52</v>
      </c>
      <c r="F87" s="229"/>
      <c r="G87" s="228" t="s">
        <v>48</v>
      </c>
      <c r="H87" s="229"/>
      <c r="I87" s="234" t="s">
        <v>49</v>
      </c>
      <c r="J87" s="229"/>
      <c r="K87" s="228" t="s">
        <v>50</v>
      </c>
      <c r="L87" s="229"/>
      <c r="M87" s="114"/>
    </row>
    <row r="88" spans="1:13" s="5" customFormat="1" ht="63.75" thickBot="1" x14ac:dyDescent="0.3">
      <c r="A88" s="70" t="s">
        <v>0</v>
      </c>
      <c r="B88" s="62" t="s">
        <v>1</v>
      </c>
      <c r="C88" s="78" t="s">
        <v>247</v>
      </c>
      <c r="D88" s="77" t="s">
        <v>2</v>
      </c>
      <c r="E88" s="64" t="s">
        <v>3</v>
      </c>
      <c r="F88" s="125" t="s">
        <v>4</v>
      </c>
      <c r="G88" s="64" t="s">
        <v>3</v>
      </c>
      <c r="H88" s="125" t="s">
        <v>4</v>
      </c>
      <c r="I88" s="68" t="s">
        <v>3</v>
      </c>
      <c r="J88" s="125" t="s">
        <v>4</v>
      </c>
      <c r="K88" s="64" t="s">
        <v>3</v>
      </c>
      <c r="L88" s="65" t="s">
        <v>4</v>
      </c>
      <c r="M88" s="66" t="s">
        <v>51</v>
      </c>
    </row>
    <row r="89" spans="1:13" s="5" customFormat="1" ht="80.099999999999994" customHeight="1" x14ac:dyDescent="1.05">
      <c r="A89" s="211" t="s">
        <v>139</v>
      </c>
      <c r="B89" s="55" t="s">
        <v>251</v>
      </c>
      <c r="C89" s="213" t="s">
        <v>228</v>
      </c>
      <c r="D89" s="54">
        <v>54.2</v>
      </c>
      <c r="E89" s="91">
        <f>D89*(1-F89)</f>
        <v>20.596</v>
      </c>
      <c r="F89" s="154">
        <v>0.62</v>
      </c>
      <c r="G89" s="94"/>
      <c r="H89" s="133"/>
      <c r="I89" s="85"/>
      <c r="J89" s="133"/>
      <c r="K89" s="94">
        <f t="shared" ref="K89" si="68">I89</f>
        <v>0</v>
      </c>
      <c r="L89" s="34">
        <f>J89</f>
        <v>0</v>
      </c>
      <c r="M89" s="18"/>
    </row>
    <row r="90" spans="1:13" s="5" customFormat="1" ht="80.099999999999994" customHeight="1" x14ac:dyDescent="1.05">
      <c r="A90" s="211" t="s">
        <v>139</v>
      </c>
      <c r="B90" s="55" t="s">
        <v>159</v>
      </c>
      <c r="C90" s="213" t="s">
        <v>228</v>
      </c>
      <c r="D90" s="54">
        <v>54.2</v>
      </c>
      <c r="E90" s="117">
        <f>D90*(1-F90)</f>
        <v>21.680000000000003</v>
      </c>
      <c r="F90" s="154">
        <v>0.6</v>
      </c>
      <c r="G90" s="94"/>
      <c r="H90" s="133"/>
      <c r="I90" s="85"/>
      <c r="J90" s="133"/>
      <c r="K90" s="94">
        <f t="shared" ref="K90" si="69">I90</f>
        <v>0</v>
      </c>
      <c r="L90" s="34">
        <f>J90</f>
        <v>0</v>
      </c>
      <c r="M90" s="18"/>
    </row>
    <row r="91" spans="1:13" s="5" customFormat="1" ht="80.099999999999994" customHeight="1" x14ac:dyDescent="1.05">
      <c r="A91" s="211" t="s">
        <v>140</v>
      </c>
      <c r="B91" s="55" t="s">
        <v>160</v>
      </c>
      <c r="C91" s="213" t="s">
        <v>229</v>
      </c>
      <c r="D91" s="54">
        <v>59.74</v>
      </c>
      <c r="E91" s="117">
        <f t="shared" ref="E91" si="70">D91*(1-F91)</f>
        <v>21.506399999999999</v>
      </c>
      <c r="F91" s="154">
        <v>0.64</v>
      </c>
      <c r="G91" s="94"/>
      <c r="H91" s="133"/>
      <c r="I91" s="85">
        <f t="shared" ref="I91:J91" si="71">G91</f>
        <v>0</v>
      </c>
      <c r="J91" s="129">
        <f t="shared" si="71"/>
        <v>0</v>
      </c>
      <c r="K91" s="94">
        <f>I91</f>
        <v>0</v>
      </c>
      <c r="L91" s="34">
        <f>J91</f>
        <v>0</v>
      </c>
      <c r="M91" s="18"/>
    </row>
    <row r="92" spans="1:13" s="5" customFormat="1" ht="80.099999999999994" customHeight="1" x14ac:dyDescent="1.05">
      <c r="A92" s="211" t="s">
        <v>140</v>
      </c>
      <c r="B92" s="55" t="s">
        <v>161</v>
      </c>
      <c r="C92" s="213" t="s">
        <v>229</v>
      </c>
      <c r="D92" s="54">
        <v>59.74</v>
      </c>
      <c r="E92" s="117">
        <f t="shared" ref="E92" si="72">D92*(1-F92)</f>
        <v>22.7012</v>
      </c>
      <c r="F92" s="154">
        <v>0.62</v>
      </c>
      <c r="G92" s="100"/>
      <c r="H92" s="133"/>
      <c r="I92" s="85"/>
      <c r="J92" s="129"/>
      <c r="K92" s="94"/>
      <c r="L92" s="34"/>
      <c r="M92" s="18"/>
    </row>
    <row r="93" spans="1:13" s="5" customFormat="1" ht="80.099999999999994" customHeight="1" x14ac:dyDescent="1.05">
      <c r="A93" s="211" t="s">
        <v>141</v>
      </c>
      <c r="B93" s="32" t="s">
        <v>36</v>
      </c>
      <c r="C93" s="213" t="s">
        <v>230</v>
      </c>
      <c r="D93" s="33">
        <v>22.95</v>
      </c>
      <c r="E93" s="117">
        <f>D93*(1-F93)</f>
        <v>9.18</v>
      </c>
      <c r="F93" s="154">
        <v>0.6</v>
      </c>
      <c r="G93" s="85"/>
      <c r="H93" s="133">
        <f>F94</f>
        <v>0.6</v>
      </c>
      <c r="I93" s="85">
        <f>G93</f>
        <v>0</v>
      </c>
      <c r="J93" s="129">
        <f>H93</f>
        <v>0.6</v>
      </c>
      <c r="K93" s="94">
        <f>I93</f>
        <v>0</v>
      </c>
      <c r="L93" s="34">
        <f>J93</f>
        <v>0.6</v>
      </c>
      <c r="M93" s="18"/>
    </row>
    <row r="94" spans="1:13" s="5" customFormat="1" ht="80.099999999999994" customHeight="1" x14ac:dyDescent="1.05">
      <c r="A94" s="211" t="s">
        <v>142</v>
      </c>
      <c r="B94" s="32" t="s">
        <v>37</v>
      </c>
      <c r="C94" s="213" t="s">
        <v>231</v>
      </c>
      <c r="D94" s="33">
        <v>22.95</v>
      </c>
      <c r="E94" s="92">
        <f>D94*(1-F94)</f>
        <v>9.18</v>
      </c>
      <c r="F94" s="154">
        <v>0.6</v>
      </c>
      <c r="G94" s="85"/>
      <c r="H94" s="133"/>
      <c r="I94" s="85">
        <f t="shared" ref="I94:K95" si="73">G94</f>
        <v>0</v>
      </c>
      <c r="J94" s="129">
        <f t="shared" si="73"/>
        <v>0</v>
      </c>
      <c r="K94" s="94">
        <f t="shared" si="73"/>
        <v>0</v>
      </c>
      <c r="L94" s="34">
        <f>J94</f>
        <v>0</v>
      </c>
      <c r="M94" s="18"/>
    </row>
    <row r="95" spans="1:13" s="5" customFormat="1" ht="80.099999999999994" customHeight="1" x14ac:dyDescent="1.05">
      <c r="A95" s="211" t="s">
        <v>143</v>
      </c>
      <c r="B95" s="32" t="s">
        <v>59</v>
      </c>
      <c r="C95" s="213" t="s">
        <v>232</v>
      </c>
      <c r="D95" s="33">
        <v>49.090909090909086</v>
      </c>
      <c r="E95" s="92">
        <f t="shared" ref="E95" si="74">D95*(1-F95)</f>
        <v>23.563636363636359</v>
      </c>
      <c r="F95" s="154">
        <v>0.52</v>
      </c>
      <c r="G95" s="100" t="e">
        <f>#REF!</f>
        <v>#REF!</v>
      </c>
      <c r="H95" s="133" t="e">
        <f>#REF!</f>
        <v>#REF!</v>
      </c>
      <c r="I95" s="85" t="e">
        <f t="shared" si="73"/>
        <v>#REF!</v>
      </c>
      <c r="J95" s="129" t="e">
        <f t="shared" si="73"/>
        <v>#REF!</v>
      </c>
      <c r="K95" s="94" t="e">
        <f t="shared" si="73"/>
        <v>#REF!</v>
      </c>
      <c r="L95" s="34" t="e">
        <f>J95</f>
        <v>#REF!</v>
      </c>
      <c r="M95" s="18"/>
    </row>
    <row r="96" spans="1:13" s="5" customFormat="1" ht="80.099999999999994" customHeight="1" x14ac:dyDescent="1.05">
      <c r="A96" s="211" t="s">
        <v>144</v>
      </c>
      <c r="B96" s="32" t="s">
        <v>38</v>
      </c>
      <c r="C96" s="213" t="s">
        <v>233</v>
      </c>
      <c r="D96" s="33">
        <v>10.44</v>
      </c>
      <c r="E96" s="92">
        <f t="shared" ref="E96:E101" si="75">D96*(1-F96)</f>
        <v>5.22</v>
      </c>
      <c r="F96" s="142">
        <v>0.5</v>
      </c>
      <c r="G96" s="92">
        <f>D96*(1-H96)</f>
        <v>4.9067999999999996</v>
      </c>
      <c r="H96" s="142">
        <v>0.53</v>
      </c>
      <c r="I96" s="85"/>
      <c r="J96" s="133"/>
      <c r="K96" s="94">
        <f>I96</f>
        <v>0</v>
      </c>
      <c r="L96" s="34">
        <f>J96</f>
        <v>0</v>
      </c>
      <c r="M96" s="18"/>
    </row>
    <row r="97" spans="1:13" s="5" customFormat="1" ht="80.099999999999994" customHeight="1" x14ac:dyDescent="1.05">
      <c r="A97" s="211" t="s">
        <v>145</v>
      </c>
      <c r="B97" s="32" t="s">
        <v>65</v>
      </c>
      <c r="C97" s="213" t="s">
        <v>234</v>
      </c>
      <c r="D97" s="33">
        <v>7.82</v>
      </c>
      <c r="E97" s="92">
        <f t="shared" si="75"/>
        <v>2.6587999999999998</v>
      </c>
      <c r="F97" s="149">
        <v>0.66</v>
      </c>
      <c r="G97" s="85"/>
      <c r="H97" s="133"/>
      <c r="I97" s="85"/>
      <c r="J97" s="133"/>
      <c r="K97" s="94">
        <f t="shared" ref="K97" si="76">I97</f>
        <v>0</v>
      </c>
      <c r="L97" s="34">
        <f>J97</f>
        <v>0</v>
      </c>
      <c r="M97" s="18"/>
    </row>
    <row r="98" spans="1:13" s="5" customFormat="1" ht="80.099999999999994" customHeight="1" x14ac:dyDescent="1.05">
      <c r="A98" s="211" t="s">
        <v>146</v>
      </c>
      <c r="B98" s="55" t="s">
        <v>162</v>
      </c>
      <c r="C98" s="213" t="s">
        <v>235</v>
      </c>
      <c r="D98" s="33">
        <v>58.34</v>
      </c>
      <c r="E98" s="92">
        <f t="shared" si="75"/>
        <v>23.336000000000002</v>
      </c>
      <c r="F98" s="146">
        <v>0.6</v>
      </c>
      <c r="G98" s="88">
        <f>D98*(1-H98)</f>
        <v>22.1692</v>
      </c>
      <c r="H98" s="147">
        <v>0.62</v>
      </c>
      <c r="I98" s="85"/>
      <c r="J98" s="133"/>
      <c r="K98" s="94"/>
      <c r="L98" s="34"/>
      <c r="M98" s="18"/>
    </row>
    <row r="99" spans="1:13" s="5" customFormat="1" ht="80.099999999999994" customHeight="1" x14ac:dyDescent="1.05">
      <c r="A99" s="212" t="s">
        <v>147</v>
      </c>
      <c r="B99" s="35" t="s">
        <v>47</v>
      </c>
      <c r="C99" s="216" t="s">
        <v>236</v>
      </c>
      <c r="D99" s="36">
        <v>18.09</v>
      </c>
      <c r="E99" s="95">
        <f t="shared" si="75"/>
        <v>11.2158</v>
      </c>
      <c r="F99" s="175">
        <v>0.38</v>
      </c>
      <c r="G99" s="88">
        <f>D99*(1-H99)</f>
        <v>10.853999999999999</v>
      </c>
      <c r="H99" s="147">
        <v>0.4</v>
      </c>
      <c r="I99" s="85"/>
      <c r="J99" s="133"/>
      <c r="K99" s="94"/>
      <c r="L99" s="34"/>
      <c r="M99" s="13"/>
    </row>
    <row r="100" spans="1:13" s="5" customFormat="1" ht="80.099999999999994" customHeight="1" x14ac:dyDescent="1.05">
      <c r="A100" s="211" t="s">
        <v>148</v>
      </c>
      <c r="B100" s="55" t="s">
        <v>271</v>
      </c>
      <c r="C100" s="213" t="s">
        <v>237</v>
      </c>
      <c r="D100" s="33">
        <v>20</v>
      </c>
      <c r="E100" s="92">
        <f t="shared" si="75"/>
        <v>6.0000000000000009</v>
      </c>
      <c r="F100" s="146">
        <v>0.7</v>
      </c>
      <c r="G100" s="85"/>
      <c r="H100" s="133"/>
      <c r="I100" s="83"/>
      <c r="J100" s="137"/>
      <c r="K100" s="85"/>
      <c r="L100" s="34"/>
      <c r="M100" s="13"/>
    </row>
    <row r="101" spans="1:13" s="5" customFormat="1" ht="80.099999999999994" customHeight="1" thickBot="1" x14ac:dyDescent="1.1000000000000001">
      <c r="A101" s="222" t="s">
        <v>148</v>
      </c>
      <c r="B101" s="223" t="s">
        <v>163</v>
      </c>
      <c r="C101" s="213" t="s">
        <v>237</v>
      </c>
      <c r="D101" s="33">
        <v>20</v>
      </c>
      <c r="E101" s="92">
        <f t="shared" si="75"/>
        <v>5.7000000000000011</v>
      </c>
      <c r="F101" s="145">
        <v>0.71499999999999997</v>
      </c>
      <c r="G101" s="85"/>
      <c r="H101" s="133"/>
      <c r="I101" s="83">
        <f t="shared" ref="I101:K101" si="77">G101</f>
        <v>0</v>
      </c>
      <c r="J101" s="133">
        <f t="shared" si="77"/>
        <v>0</v>
      </c>
      <c r="K101" s="85">
        <f t="shared" si="77"/>
        <v>0</v>
      </c>
      <c r="L101" s="34">
        <f>J101</f>
        <v>0</v>
      </c>
      <c r="M101" s="14"/>
    </row>
    <row r="102" spans="1:13" s="5" customFormat="1" ht="29.25" thickBot="1" x14ac:dyDescent="0.45">
      <c r="A102" s="227"/>
      <c r="B102" s="227"/>
      <c r="C102" s="107"/>
      <c r="D102" s="110"/>
      <c r="E102" s="228" t="s">
        <v>52</v>
      </c>
      <c r="F102" s="229"/>
      <c r="G102" s="228" t="s">
        <v>48</v>
      </c>
      <c r="H102" s="229"/>
      <c r="I102" s="228" t="s">
        <v>49</v>
      </c>
      <c r="J102" s="229"/>
      <c r="K102" s="228" t="s">
        <v>50</v>
      </c>
      <c r="L102" s="229"/>
      <c r="M102" s="114"/>
    </row>
    <row r="103" spans="1:13" s="5" customFormat="1" ht="63.75" thickBot="1" x14ac:dyDescent="0.3">
      <c r="A103" s="70" t="s">
        <v>0</v>
      </c>
      <c r="B103" s="62" t="s">
        <v>1</v>
      </c>
      <c r="C103" s="78" t="s">
        <v>247</v>
      </c>
      <c r="D103" s="77" t="s">
        <v>2</v>
      </c>
      <c r="E103" s="64" t="s">
        <v>3</v>
      </c>
      <c r="F103" s="125" t="s">
        <v>4</v>
      </c>
      <c r="G103" s="64" t="s">
        <v>3</v>
      </c>
      <c r="H103" s="125" t="s">
        <v>4</v>
      </c>
      <c r="I103" s="68" t="s">
        <v>3</v>
      </c>
      <c r="J103" s="125" t="s">
        <v>4</v>
      </c>
      <c r="K103" s="64" t="s">
        <v>3</v>
      </c>
      <c r="L103" s="65" t="s">
        <v>4</v>
      </c>
      <c r="M103" s="66" t="s">
        <v>51</v>
      </c>
    </row>
    <row r="104" spans="1:13" s="5" customFormat="1" ht="80.099999999999994" customHeight="1" x14ac:dyDescent="1.05">
      <c r="A104" s="211" t="s">
        <v>148</v>
      </c>
      <c r="B104" s="55" t="s">
        <v>266</v>
      </c>
      <c r="C104" s="213" t="s">
        <v>237</v>
      </c>
      <c r="D104" s="33">
        <v>20</v>
      </c>
      <c r="E104" s="92">
        <f>D104*(1-F104)</f>
        <v>5.7000000000000011</v>
      </c>
      <c r="F104" s="145">
        <v>0.71499999999999997</v>
      </c>
      <c r="G104" s="85"/>
      <c r="H104" s="133"/>
      <c r="I104" s="83"/>
      <c r="J104" s="137"/>
      <c r="K104" s="85"/>
      <c r="L104" s="34"/>
      <c r="M104" s="14"/>
    </row>
    <row r="105" spans="1:13" s="5" customFormat="1" ht="80.099999999999994" customHeight="1" x14ac:dyDescent="1.05">
      <c r="A105" s="211" t="s">
        <v>149</v>
      </c>
      <c r="B105" s="55" t="s">
        <v>264</v>
      </c>
      <c r="C105" s="213" t="s">
        <v>238</v>
      </c>
      <c r="D105" s="33">
        <f>18.98/1.1</f>
        <v>17.254545454545454</v>
      </c>
      <c r="E105" s="92">
        <f t="shared" ref="E105" si="78">D105*(1-F105)</f>
        <v>7.0743636363636364</v>
      </c>
      <c r="F105" s="149">
        <v>0.59</v>
      </c>
      <c r="G105" s="85"/>
      <c r="H105" s="133"/>
      <c r="I105" s="85">
        <f>G105</f>
        <v>0</v>
      </c>
      <c r="J105" s="137">
        <f>H105</f>
        <v>0</v>
      </c>
      <c r="K105" s="85">
        <f t="shared" ref="K105" si="79">I105</f>
        <v>0</v>
      </c>
      <c r="L105" s="34">
        <f>J105</f>
        <v>0</v>
      </c>
      <c r="M105" s="18"/>
    </row>
    <row r="106" spans="1:13" s="5" customFormat="1" ht="80.099999999999994" customHeight="1" x14ac:dyDescent="1.05">
      <c r="A106" s="211" t="s">
        <v>149</v>
      </c>
      <c r="B106" s="55" t="s">
        <v>257</v>
      </c>
      <c r="C106" s="213" t="s">
        <v>238</v>
      </c>
      <c r="D106" s="33">
        <f t="shared" ref="D106:D107" si="80">18.98/1.1</f>
        <v>17.254545454545454</v>
      </c>
      <c r="E106" s="92">
        <f>D106*(1-F106)</f>
        <v>6.7292727272727273</v>
      </c>
      <c r="F106" s="149">
        <v>0.61</v>
      </c>
      <c r="G106" s="85"/>
      <c r="H106" s="133"/>
      <c r="I106" s="85">
        <f t="shared" ref="I106" si="81">G106</f>
        <v>0</v>
      </c>
      <c r="J106" s="137">
        <f t="shared" ref="J106:K107" si="82">H106</f>
        <v>0</v>
      </c>
      <c r="K106" s="85">
        <f t="shared" si="82"/>
        <v>0</v>
      </c>
      <c r="L106" s="34">
        <f>J106</f>
        <v>0</v>
      </c>
      <c r="M106" s="18"/>
    </row>
    <row r="107" spans="1:13" s="5" customFormat="1" ht="80.099999999999994" customHeight="1" x14ac:dyDescent="1.05">
      <c r="A107" s="211" t="s">
        <v>149</v>
      </c>
      <c r="B107" s="55" t="s">
        <v>164</v>
      </c>
      <c r="C107" s="213" t="s">
        <v>238</v>
      </c>
      <c r="D107" s="33">
        <f t="shared" si="80"/>
        <v>17.254545454545454</v>
      </c>
      <c r="E107" s="92">
        <f>D107*(1-F107)</f>
        <v>6.2116363636363632</v>
      </c>
      <c r="F107" s="149">
        <v>0.64</v>
      </c>
      <c r="G107" s="85"/>
      <c r="H107" s="133"/>
      <c r="I107" s="85">
        <f>G107</f>
        <v>0</v>
      </c>
      <c r="J107" s="137">
        <f t="shared" si="82"/>
        <v>0</v>
      </c>
      <c r="K107" s="85">
        <f t="shared" si="82"/>
        <v>0</v>
      </c>
      <c r="L107" s="34">
        <f>J107</f>
        <v>0</v>
      </c>
      <c r="M107" s="18"/>
    </row>
    <row r="108" spans="1:13" s="5" customFormat="1" ht="80.099999999999994" customHeight="1" x14ac:dyDescent="1.05">
      <c r="A108" s="212" t="s">
        <v>150</v>
      </c>
      <c r="B108" s="32" t="s">
        <v>77</v>
      </c>
      <c r="C108" s="216" t="s">
        <v>239</v>
      </c>
      <c r="D108" s="33">
        <v>10.82</v>
      </c>
      <c r="E108" s="92">
        <f>D108*(1-F108)</f>
        <v>5.41</v>
      </c>
      <c r="F108" s="142">
        <v>0.5</v>
      </c>
      <c r="G108" s="97"/>
      <c r="H108" s="133"/>
      <c r="I108" s="85"/>
      <c r="J108" s="129"/>
      <c r="K108" s="94">
        <f t="shared" ref="K108" si="83">I108</f>
        <v>0</v>
      </c>
      <c r="L108" s="34">
        <f t="shared" ref="L108" si="84">J108</f>
        <v>0</v>
      </c>
      <c r="M108" s="61"/>
    </row>
    <row r="109" spans="1:13" s="5" customFormat="1" ht="90" x14ac:dyDescent="1.05">
      <c r="A109" s="212" t="s">
        <v>151</v>
      </c>
      <c r="B109" s="32" t="s">
        <v>39</v>
      </c>
      <c r="C109" s="216" t="s">
        <v>240</v>
      </c>
      <c r="D109" s="33">
        <v>10.82</v>
      </c>
      <c r="E109" s="92">
        <f t="shared" ref="E109" si="85">D109*(1-F109)</f>
        <v>5.41</v>
      </c>
      <c r="F109" s="149">
        <v>0.5</v>
      </c>
      <c r="G109" s="92">
        <f>D109*(1-H109)</f>
        <v>5.1936</v>
      </c>
      <c r="H109" s="149">
        <v>0.52</v>
      </c>
      <c r="I109" s="92">
        <f>D109*(1-J109)</f>
        <v>4.9771999999999998</v>
      </c>
      <c r="J109" s="149">
        <v>0.54</v>
      </c>
      <c r="K109" s="92">
        <f>D109*(1-L109)</f>
        <v>4.5444000000000004</v>
      </c>
      <c r="L109" s="149">
        <v>0.57999999999999996</v>
      </c>
      <c r="M109" s="19"/>
    </row>
    <row r="110" spans="1:13" s="5" customFormat="1" ht="80.099999999999994" customHeight="1" x14ac:dyDescent="1.05">
      <c r="A110" s="211" t="s">
        <v>152</v>
      </c>
      <c r="B110" s="32" t="s">
        <v>54</v>
      </c>
      <c r="C110" s="213" t="s">
        <v>241</v>
      </c>
      <c r="D110" s="33">
        <v>12.272727272727272</v>
      </c>
      <c r="E110" s="92">
        <f>D110*(1-F110)</f>
        <v>4.6636363636363631</v>
      </c>
      <c r="F110" s="149">
        <v>0.62</v>
      </c>
      <c r="G110" s="97"/>
      <c r="H110" s="133"/>
      <c r="I110" s="85"/>
      <c r="J110" s="129"/>
      <c r="K110" s="94">
        <f>I110</f>
        <v>0</v>
      </c>
      <c r="L110" s="34">
        <f>J110</f>
        <v>0</v>
      </c>
      <c r="M110" s="15"/>
    </row>
    <row r="111" spans="1:13" s="5" customFormat="1" ht="90" x14ac:dyDescent="1.05">
      <c r="A111" s="211" t="s">
        <v>153</v>
      </c>
      <c r="B111" s="32" t="s">
        <v>40</v>
      </c>
      <c r="C111" s="213" t="s">
        <v>242</v>
      </c>
      <c r="D111" s="33">
        <v>14.32</v>
      </c>
      <c r="E111" s="92">
        <f>D111*(1-F111)</f>
        <v>6.8735999999999997</v>
      </c>
      <c r="F111" s="149">
        <v>0.52</v>
      </c>
      <c r="G111" s="92">
        <f>D111*(1-H111)</f>
        <v>6.5871999999999993</v>
      </c>
      <c r="H111" s="149">
        <v>0.54</v>
      </c>
      <c r="I111" s="92">
        <f>D111*(1-J111)</f>
        <v>6.3007999999999997</v>
      </c>
      <c r="J111" s="149">
        <v>0.56000000000000005</v>
      </c>
      <c r="K111" s="92">
        <f>D111*(1-L111)</f>
        <v>6.1576000000000004</v>
      </c>
      <c r="L111" s="149">
        <v>0.56999999999999995</v>
      </c>
      <c r="M111" s="18"/>
    </row>
    <row r="112" spans="1:13" s="5" customFormat="1" ht="80.099999999999994" customHeight="1" x14ac:dyDescent="1.05">
      <c r="A112" s="211" t="s">
        <v>154</v>
      </c>
      <c r="B112" s="55" t="s">
        <v>165</v>
      </c>
      <c r="C112" s="213" t="s">
        <v>243</v>
      </c>
      <c r="D112" s="36">
        <v>12.09</v>
      </c>
      <c r="E112" s="95">
        <f t="shared" ref="E112:E113" si="86">D112*(1-F112)</f>
        <v>5.4404999999999992</v>
      </c>
      <c r="F112" s="149">
        <v>0.55000000000000004</v>
      </c>
      <c r="G112" s="94"/>
      <c r="H112" s="131"/>
      <c r="I112" s="85">
        <f t="shared" ref="I112" si="87">G112</f>
        <v>0</v>
      </c>
      <c r="J112" s="133">
        <f t="shared" ref="J112" si="88">H112</f>
        <v>0</v>
      </c>
      <c r="K112" s="94">
        <f t="shared" ref="K112" si="89">I112</f>
        <v>0</v>
      </c>
      <c r="L112" s="34">
        <f t="shared" ref="L112" si="90">J112</f>
        <v>0</v>
      </c>
      <c r="M112" s="18"/>
    </row>
    <row r="113" spans="1:13" s="5" customFormat="1" ht="80.099999999999994" customHeight="1" x14ac:dyDescent="1.05">
      <c r="A113" s="211" t="s">
        <v>155</v>
      </c>
      <c r="B113" s="55" t="s">
        <v>267</v>
      </c>
      <c r="C113" s="213" t="s">
        <v>244</v>
      </c>
      <c r="D113" s="36">
        <v>19.95</v>
      </c>
      <c r="E113" s="95">
        <f t="shared" si="86"/>
        <v>11.969999999999999</v>
      </c>
      <c r="F113" s="142">
        <v>0.4</v>
      </c>
      <c r="G113" s="117">
        <f>D113*(1-H113)</f>
        <v>11.571000000000002</v>
      </c>
      <c r="H113" s="149">
        <v>0.42</v>
      </c>
      <c r="I113" s="85">
        <f t="shared" ref="I113:K113" si="91">G113</f>
        <v>11.571000000000002</v>
      </c>
      <c r="J113" s="133">
        <f t="shared" si="91"/>
        <v>0.42</v>
      </c>
      <c r="K113" s="94">
        <f t="shared" si="91"/>
        <v>11.571000000000002</v>
      </c>
      <c r="L113" s="34">
        <f>J113</f>
        <v>0.42</v>
      </c>
      <c r="M113" s="18"/>
    </row>
    <row r="114" spans="1:13" s="5" customFormat="1" ht="80.099999999999994" customHeight="1" x14ac:dyDescent="1.05">
      <c r="A114" s="211" t="s">
        <v>156</v>
      </c>
      <c r="B114" s="32" t="s">
        <v>76</v>
      </c>
      <c r="C114" s="213" t="s">
        <v>245</v>
      </c>
      <c r="D114" s="33">
        <v>22.95</v>
      </c>
      <c r="E114" s="92">
        <f t="shared" ref="E114:E115" si="92">D114*(1-F114)</f>
        <v>13.999499999999999</v>
      </c>
      <c r="F114" s="149">
        <v>0.39</v>
      </c>
      <c r="G114" s="95">
        <f>D114*(1-H114)</f>
        <v>13.77</v>
      </c>
      <c r="H114" s="146">
        <v>0.4</v>
      </c>
      <c r="I114" s="85"/>
      <c r="J114" s="133"/>
      <c r="K114" s="94">
        <f t="shared" ref="K114" si="93">I114</f>
        <v>0</v>
      </c>
      <c r="L114" s="34">
        <f>J114</f>
        <v>0</v>
      </c>
      <c r="M114" s="18"/>
    </row>
    <row r="115" spans="1:13" s="5" customFormat="1" ht="80.099999999999994" customHeight="1" thickBot="1" x14ac:dyDescent="1.1000000000000001">
      <c r="A115" s="217" t="s">
        <v>157</v>
      </c>
      <c r="B115" s="161" t="s">
        <v>41</v>
      </c>
      <c r="C115" s="218" t="s">
        <v>246</v>
      </c>
      <c r="D115" s="50">
        <v>11.14</v>
      </c>
      <c r="E115" s="118">
        <f t="shared" si="92"/>
        <v>5.7928000000000006</v>
      </c>
      <c r="F115" s="176">
        <v>0.48</v>
      </c>
      <c r="G115" s="178">
        <f>D115*(1-H115)</f>
        <v>5.57</v>
      </c>
      <c r="H115" s="177">
        <v>0.5</v>
      </c>
      <c r="I115" s="98">
        <f>D115*(1-J115)</f>
        <v>5.4586000000000006</v>
      </c>
      <c r="J115" s="162">
        <v>0.51</v>
      </c>
      <c r="K115" s="103">
        <f t="shared" ref="K115" si="94">I115</f>
        <v>5.4586000000000006</v>
      </c>
      <c r="L115" s="51">
        <f t="shared" ref="L115" si="95">J115</f>
        <v>0.51</v>
      </c>
      <c r="M115" s="21"/>
    </row>
    <row r="116" spans="1:13" s="5" customFormat="1" ht="80.099999999999994" customHeight="1" x14ac:dyDescent="1">
      <c r="A116" s="193"/>
      <c r="B116" s="194"/>
      <c r="C116" s="109"/>
      <c r="D116" s="195"/>
      <c r="E116" s="196"/>
      <c r="F116" s="197"/>
      <c r="G116" s="198"/>
      <c r="H116" s="199"/>
      <c r="I116" s="198"/>
      <c r="J116" s="199"/>
      <c r="K116" s="200"/>
      <c r="L116" s="201"/>
      <c r="M116" s="113"/>
    </row>
    <row r="117" spans="1:13" s="5" customFormat="1" ht="80.099999999999994" customHeight="1" thickBot="1" x14ac:dyDescent="1.05">
      <c r="A117" s="193"/>
      <c r="B117" s="194"/>
      <c r="C117" s="109"/>
      <c r="D117" s="195"/>
      <c r="E117" s="196"/>
      <c r="F117" s="197"/>
      <c r="G117" s="198"/>
      <c r="H117" s="199"/>
      <c r="I117" s="198"/>
      <c r="J117" s="199"/>
      <c r="K117" s="200"/>
      <c r="L117" s="201"/>
      <c r="M117" s="113"/>
    </row>
    <row r="118" spans="1:13" s="5" customFormat="1" ht="57.75" thickBot="1" x14ac:dyDescent="0.3">
      <c r="A118" s="202" t="s">
        <v>0</v>
      </c>
      <c r="B118" s="203" t="s">
        <v>1</v>
      </c>
      <c r="C118" s="203" t="s">
        <v>2</v>
      </c>
      <c r="D118" s="204" t="s">
        <v>3</v>
      </c>
      <c r="E118" s="205" t="s">
        <v>4</v>
      </c>
      <c r="F118" s="231" t="s">
        <v>51</v>
      </c>
      <c r="G118" s="232"/>
      <c r="H118" s="199"/>
      <c r="I118" s="198"/>
      <c r="J118" s="199"/>
      <c r="K118" s="200"/>
      <c r="L118" s="201"/>
      <c r="M118" s="113"/>
    </row>
    <row r="119" spans="1:13" s="5" customFormat="1" ht="80.099999999999994" customHeight="1" thickBot="1" x14ac:dyDescent="1.1000000000000001">
      <c r="A119" s="219" t="s">
        <v>334</v>
      </c>
      <c r="B119" s="206" t="s">
        <v>335</v>
      </c>
      <c r="C119" s="209">
        <v>8.6363636363636349</v>
      </c>
      <c r="D119" s="210">
        <v>2.52</v>
      </c>
      <c r="E119" s="207">
        <v>0.7082105263157894</v>
      </c>
      <c r="F119" s="231"/>
      <c r="G119" s="232"/>
      <c r="H119" s="199"/>
      <c r="I119" s="198"/>
      <c r="J119" s="199"/>
      <c r="K119" s="200"/>
      <c r="L119" s="201"/>
      <c r="M119" s="113"/>
    </row>
    <row r="120" spans="1:13" s="5" customFormat="1" ht="80.099999999999994" customHeight="1" thickBot="1" x14ac:dyDescent="1.1000000000000001">
      <c r="A120" s="219" t="s">
        <v>317</v>
      </c>
      <c r="B120" s="206" t="s">
        <v>318</v>
      </c>
      <c r="C120" s="209">
        <v>22.154545454545453</v>
      </c>
      <c r="D120" s="210">
        <v>14.821390909090908</v>
      </c>
      <c r="E120" s="207">
        <v>0.33099999999999996</v>
      </c>
      <c r="F120" s="231"/>
      <c r="G120" s="232"/>
      <c r="H120" s="199"/>
      <c r="I120" s="198"/>
      <c r="J120" s="199"/>
      <c r="K120" s="200"/>
      <c r="L120" s="201"/>
      <c r="M120" s="113"/>
    </row>
    <row r="121" spans="1:13" s="5" customFormat="1" ht="80.099999999999994" customHeight="1" thickBot="1" x14ac:dyDescent="1.1000000000000001">
      <c r="A121" s="219" t="s">
        <v>315</v>
      </c>
      <c r="B121" s="206" t="s">
        <v>316</v>
      </c>
      <c r="C121" s="209">
        <v>2.7272727272727271</v>
      </c>
      <c r="D121" s="210">
        <v>1.8245454545454542</v>
      </c>
      <c r="E121" s="207">
        <v>0.33100000000000007</v>
      </c>
      <c r="F121" s="231"/>
      <c r="G121" s="232"/>
      <c r="H121" s="199"/>
      <c r="I121" s="198"/>
      <c r="J121" s="199"/>
      <c r="K121" s="200"/>
      <c r="L121" s="201"/>
      <c r="M121" s="113"/>
    </row>
    <row r="122" spans="1:13" s="5" customFormat="1" ht="80.099999999999994" customHeight="1" thickBot="1" x14ac:dyDescent="1.1000000000000001">
      <c r="A122" s="219" t="s">
        <v>321</v>
      </c>
      <c r="B122" s="206" t="s">
        <v>322</v>
      </c>
      <c r="C122" s="209">
        <v>3.6363636363636362</v>
      </c>
      <c r="D122" s="210">
        <v>2.4327272727272726</v>
      </c>
      <c r="E122" s="207">
        <v>0.33099999999999996</v>
      </c>
      <c r="F122" s="231"/>
      <c r="G122" s="232"/>
      <c r="H122" s="199"/>
      <c r="I122" s="198"/>
      <c r="J122" s="199"/>
      <c r="K122" s="200"/>
      <c r="L122" s="201"/>
      <c r="M122" s="113"/>
    </row>
    <row r="123" spans="1:13" s="5" customFormat="1" ht="80.099999999999994" customHeight="1" thickBot="1" x14ac:dyDescent="1.1000000000000001">
      <c r="A123" s="219" t="s">
        <v>319</v>
      </c>
      <c r="B123" s="206" t="s">
        <v>320</v>
      </c>
      <c r="C123" s="209">
        <v>14.890909090909092</v>
      </c>
      <c r="D123" s="210">
        <v>9.9620181818181823</v>
      </c>
      <c r="E123" s="207">
        <v>0.33100000000000007</v>
      </c>
      <c r="F123" s="231"/>
      <c r="G123" s="232"/>
      <c r="H123" s="199"/>
      <c r="I123" s="198"/>
      <c r="J123" s="199"/>
      <c r="K123" s="200"/>
      <c r="L123" s="201"/>
      <c r="M123" s="113"/>
    </row>
    <row r="124" spans="1:13" s="5" customFormat="1" ht="80.099999999999994" customHeight="1" thickBot="1" x14ac:dyDescent="1.1000000000000001">
      <c r="A124" s="219" t="s">
        <v>323</v>
      </c>
      <c r="B124" s="206" t="s">
        <v>324</v>
      </c>
      <c r="C124" s="209">
        <v>13.945454545454544</v>
      </c>
      <c r="D124" s="210">
        <v>9.3295090909090881</v>
      </c>
      <c r="E124" s="207">
        <v>0.33100000000000007</v>
      </c>
      <c r="F124" s="231"/>
      <c r="G124" s="232"/>
      <c r="H124" s="199"/>
      <c r="I124" s="198"/>
      <c r="J124" s="199"/>
      <c r="K124" s="200"/>
      <c r="L124" s="201"/>
      <c r="M124" s="113"/>
    </row>
    <row r="125" spans="1:13" s="5" customFormat="1" ht="80.099999999999994" customHeight="1" thickBot="1" x14ac:dyDescent="1.1000000000000001">
      <c r="A125" s="219" t="s">
        <v>331</v>
      </c>
      <c r="B125" s="206" t="s">
        <v>332</v>
      </c>
      <c r="C125" s="209">
        <v>19.90909090909091</v>
      </c>
      <c r="D125" s="210">
        <v>13.319181818181818</v>
      </c>
      <c r="E125" s="207">
        <v>0.33100000000000007</v>
      </c>
      <c r="F125" s="231"/>
      <c r="G125" s="232"/>
      <c r="H125" s="199"/>
      <c r="I125" s="198"/>
      <c r="J125" s="199"/>
      <c r="K125" s="200"/>
      <c r="L125" s="201"/>
      <c r="M125" s="113"/>
    </row>
    <row r="126" spans="1:13" s="5" customFormat="1" ht="80.099999999999994" customHeight="1" thickBot="1" x14ac:dyDescent="1.1000000000000001">
      <c r="A126" s="219" t="s">
        <v>311</v>
      </c>
      <c r="B126" s="206" t="s">
        <v>312</v>
      </c>
      <c r="C126" s="209">
        <v>5.0545454545454547</v>
      </c>
      <c r="D126" s="210">
        <v>3.3814909090909091</v>
      </c>
      <c r="E126" s="207">
        <v>0.33099999999999996</v>
      </c>
      <c r="F126" s="231"/>
      <c r="G126" s="232"/>
      <c r="H126" s="199"/>
      <c r="I126" s="198"/>
      <c r="J126" s="199"/>
      <c r="K126" s="200"/>
      <c r="L126" s="201"/>
      <c r="M126" s="113"/>
    </row>
    <row r="127" spans="1:13" s="5" customFormat="1" ht="80.099999999999994" customHeight="1" thickBot="1" x14ac:dyDescent="1.1000000000000001">
      <c r="A127" s="219" t="s">
        <v>325</v>
      </c>
      <c r="B127" s="206" t="s">
        <v>326</v>
      </c>
      <c r="C127" s="209">
        <v>7.0090909090909088</v>
      </c>
      <c r="D127" s="210">
        <v>4.6890818181818172</v>
      </c>
      <c r="E127" s="207">
        <v>0.33100000000000007</v>
      </c>
      <c r="F127" s="231"/>
      <c r="G127" s="232"/>
      <c r="H127" s="199"/>
      <c r="I127" s="198"/>
      <c r="J127" s="199"/>
      <c r="K127" s="200"/>
      <c r="L127" s="201"/>
      <c r="M127" s="113"/>
    </row>
    <row r="128" spans="1:13" s="5" customFormat="1" ht="80.099999999999994" customHeight="1" thickBot="1" x14ac:dyDescent="1.1000000000000001">
      <c r="A128" s="219" t="s">
        <v>327</v>
      </c>
      <c r="B128" s="206" t="s">
        <v>328</v>
      </c>
      <c r="C128" s="209">
        <v>9.9272727272727259</v>
      </c>
      <c r="D128" s="210">
        <v>6.6413454545454531</v>
      </c>
      <c r="E128" s="207">
        <v>0.33100000000000007</v>
      </c>
      <c r="F128" s="231"/>
      <c r="G128" s="232"/>
      <c r="H128" s="199"/>
      <c r="I128" s="198"/>
      <c r="J128" s="199"/>
      <c r="K128" s="200"/>
      <c r="L128" s="201"/>
      <c r="M128" s="113"/>
    </row>
    <row r="129" spans="1:13" s="5" customFormat="1" ht="80.099999999999994" customHeight="1" thickBot="1" x14ac:dyDescent="1.1000000000000001">
      <c r="A129" s="219" t="s">
        <v>329</v>
      </c>
      <c r="B129" s="206" t="s">
        <v>330</v>
      </c>
      <c r="C129" s="209">
        <v>10.027272727272727</v>
      </c>
      <c r="D129" s="210">
        <v>6.7082454545454544</v>
      </c>
      <c r="E129" s="207">
        <v>0.33100000000000007</v>
      </c>
      <c r="F129" s="231"/>
      <c r="G129" s="232"/>
      <c r="H129" s="199"/>
      <c r="I129" s="198"/>
      <c r="J129" s="199"/>
      <c r="K129"/>
      <c r="L129" s="201"/>
      <c r="M129" s="113"/>
    </row>
    <row r="130" spans="1:13" s="5" customFormat="1" ht="80.099999999999994" customHeight="1" thickBot="1" x14ac:dyDescent="1.1000000000000001">
      <c r="A130" s="219" t="s">
        <v>307</v>
      </c>
      <c r="B130" s="206" t="s">
        <v>308</v>
      </c>
      <c r="C130" s="209">
        <v>6.6818181818181817</v>
      </c>
      <c r="D130" s="210">
        <v>4.4701363636363638</v>
      </c>
      <c r="E130" s="207">
        <v>0.33099999999999996</v>
      </c>
      <c r="F130" s="231"/>
      <c r="G130" s="232"/>
      <c r="H130" s="199"/>
      <c r="I130" s="198"/>
      <c r="J130" s="199"/>
      <c r="K130" s="200"/>
      <c r="L130" s="201"/>
      <c r="M130" s="113"/>
    </row>
    <row r="131" spans="1:13" s="5" customFormat="1" ht="80.099999999999994" customHeight="1" thickBot="1" x14ac:dyDescent="1.1000000000000001">
      <c r="A131" s="219" t="s">
        <v>309</v>
      </c>
      <c r="B131" s="206" t="s">
        <v>310</v>
      </c>
      <c r="C131" s="209">
        <v>1.9727272727272724</v>
      </c>
      <c r="D131" s="210">
        <v>1.1619363636363635</v>
      </c>
      <c r="E131" s="207">
        <v>0.41099999999999992</v>
      </c>
      <c r="F131" s="231"/>
      <c r="G131" s="232"/>
      <c r="H131" s="199"/>
      <c r="I131" s="198"/>
      <c r="J131" s="199"/>
      <c r="K131" s="200"/>
      <c r="L131" s="201"/>
      <c r="M131" s="113"/>
    </row>
    <row r="132" spans="1:13" s="5" customFormat="1" ht="80.099999999999994" customHeight="1" thickBot="1" x14ac:dyDescent="1.1000000000000001">
      <c r="A132" s="219" t="s">
        <v>313</v>
      </c>
      <c r="B132" s="206" t="s">
        <v>314</v>
      </c>
      <c r="C132" s="209">
        <v>7</v>
      </c>
      <c r="D132" s="210">
        <v>4.6829999999999998</v>
      </c>
      <c r="E132" s="207">
        <v>0.33100000000000007</v>
      </c>
      <c r="F132" s="231"/>
      <c r="G132" s="232"/>
      <c r="H132" s="199"/>
      <c r="I132" s="198"/>
      <c r="J132" s="199"/>
      <c r="K132" s="200"/>
      <c r="L132" s="201"/>
      <c r="M132" s="113"/>
    </row>
    <row r="133" spans="1:13" s="5" customFormat="1" ht="80.099999999999994" customHeight="1" thickBot="1" x14ac:dyDescent="1.1000000000000001">
      <c r="A133" s="219" t="s">
        <v>350</v>
      </c>
      <c r="B133" s="206" t="s">
        <v>575</v>
      </c>
      <c r="C133" s="209">
        <v>17.863636363636363</v>
      </c>
      <c r="D133" s="210">
        <v>12</v>
      </c>
      <c r="E133" s="207">
        <v>0.3282442748091603</v>
      </c>
      <c r="F133" s="231"/>
      <c r="G133" s="232"/>
      <c r="H133" s="199"/>
      <c r="I133" s="198"/>
      <c r="J133" s="199"/>
      <c r="K133" s="200"/>
      <c r="L133" s="201"/>
      <c r="M133" s="113"/>
    </row>
    <row r="134" spans="1:13" s="5" customFormat="1" ht="80.099999999999994" customHeight="1" thickBot="1" x14ac:dyDescent="1.1000000000000001">
      <c r="A134" s="219" t="s">
        <v>340</v>
      </c>
      <c r="B134" s="206" t="s">
        <v>341</v>
      </c>
      <c r="C134" s="209">
        <v>7.7272727272727266</v>
      </c>
      <c r="D134" s="210">
        <v>4.5999999999999996</v>
      </c>
      <c r="E134" s="207">
        <v>0.40470588235294114</v>
      </c>
      <c r="F134" s="231"/>
      <c r="G134" s="232"/>
      <c r="H134" s="199"/>
      <c r="I134" s="198"/>
      <c r="J134" s="199"/>
      <c r="K134" s="200"/>
      <c r="L134" s="201"/>
      <c r="M134" s="113"/>
    </row>
    <row r="135" spans="1:13" s="5" customFormat="1" ht="80.099999999999994" customHeight="1" thickBot="1" x14ac:dyDescent="1.1000000000000001">
      <c r="A135" s="219" t="s">
        <v>360</v>
      </c>
      <c r="B135" s="206" t="s">
        <v>361</v>
      </c>
      <c r="C135" s="209">
        <v>29.999999999999996</v>
      </c>
      <c r="D135" s="210">
        <v>19</v>
      </c>
      <c r="E135" s="207">
        <v>0.36666666666666659</v>
      </c>
      <c r="F135" s="230"/>
      <c r="G135" s="230"/>
      <c r="H135" s="199"/>
      <c r="I135"/>
      <c r="J135" s="199"/>
      <c r="K135" s="200"/>
      <c r="L135" s="201"/>
      <c r="M135" s="113"/>
    </row>
    <row r="136" spans="1:13" s="5" customFormat="1" ht="80.099999999999994" customHeight="1" thickBot="1" x14ac:dyDescent="1.1000000000000001">
      <c r="A136" s="219" t="s">
        <v>351</v>
      </c>
      <c r="B136" s="206" t="s">
        <v>352</v>
      </c>
      <c r="C136" s="209">
        <v>7.3636363636363624</v>
      </c>
      <c r="D136" s="210">
        <v>4.9000000000000004</v>
      </c>
      <c r="E136" s="207">
        <v>0.3345679012345677</v>
      </c>
      <c r="F136" s="230"/>
      <c r="G136" s="230"/>
      <c r="H136" s="199"/>
      <c r="I136" s="198"/>
      <c r="J136" s="199"/>
      <c r="K136" s="200"/>
      <c r="L136" s="201"/>
      <c r="M136" s="113"/>
    </row>
    <row r="137" spans="1:13" s="5" customFormat="1" ht="80.099999999999994" customHeight="1" thickBot="1" x14ac:dyDescent="1.1000000000000001">
      <c r="A137" s="219" t="s">
        <v>343</v>
      </c>
      <c r="B137" s="206" t="s">
        <v>344</v>
      </c>
      <c r="C137" s="209">
        <v>24.18181818181818</v>
      </c>
      <c r="D137" s="210">
        <v>16.100000000000001</v>
      </c>
      <c r="E137" s="207">
        <v>0.3342105263157894</v>
      </c>
      <c r="F137" s="230"/>
      <c r="G137" s="230"/>
      <c r="H137" s="199"/>
      <c r="I137" s="198"/>
      <c r="J137" s="199"/>
      <c r="K137" s="200"/>
      <c r="L137" s="201"/>
      <c r="M137" s="113"/>
    </row>
    <row r="138" spans="1:13" s="5" customFormat="1" ht="80.099999999999994" customHeight="1" thickBot="1" x14ac:dyDescent="1.1000000000000001">
      <c r="A138" s="219" t="s">
        <v>187</v>
      </c>
      <c r="B138" s="206" t="s">
        <v>342</v>
      </c>
      <c r="C138" s="209">
        <v>16.045454545454547</v>
      </c>
      <c r="D138" s="210">
        <v>10.7</v>
      </c>
      <c r="E138" s="207">
        <v>0.33314447592067997</v>
      </c>
      <c r="F138" s="230"/>
      <c r="G138" s="230"/>
      <c r="H138" s="199"/>
      <c r="I138" s="198"/>
      <c r="J138" s="199"/>
      <c r="K138" s="200"/>
      <c r="L138" s="201"/>
      <c r="M138" s="113"/>
    </row>
    <row r="139" spans="1:13" s="5" customFormat="1" ht="80.099999999999994" customHeight="1" thickBot="1" x14ac:dyDescent="1.1000000000000001">
      <c r="A139" s="219" t="s">
        <v>192</v>
      </c>
      <c r="B139" s="206" t="s">
        <v>345</v>
      </c>
      <c r="C139" s="209">
        <v>10.272727272727273</v>
      </c>
      <c r="D139" s="210">
        <v>6.8</v>
      </c>
      <c r="E139" s="207">
        <v>0.33805309734513278</v>
      </c>
      <c r="F139" s="230"/>
      <c r="G139" s="230"/>
      <c r="H139" s="199"/>
      <c r="I139" s="198"/>
      <c r="J139" s="199"/>
      <c r="K139" s="200"/>
      <c r="L139" s="201"/>
      <c r="M139" s="113"/>
    </row>
    <row r="140" spans="1:13" s="5" customFormat="1" ht="80.099999999999994" customHeight="1" thickBot="1" x14ac:dyDescent="1.1000000000000001">
      <c r="A140" s="219" t="s">
        <v>193</v>
      </c>
      <c r="B140" s="206" t="s">
        <v>333</v>
      </c>
      <c r="C140" s="209">
        <v>11.727272727272727</v>
      </c>
      <c r="D140" s="210">
        <v>7.75</v>
      </c>
      <c r="E140" s="207">
        <v>0.33914728682170536</v>
      </c>
      <c r="F140" s="230"/>
      <c r="G140" s="230"/>
      <c r="H140" s="199"/>
      <c r="I140" s="198"/>
      <c r="J140" s="199"/>
      <c r="K140" s="200"/>
      <c r="L140" s="201"/>
      <c r="M140" s="113"/>
    </row>
    <row r="141" spans="1:13" s="5" customFormat="1" ht="80.099999999999994" customHeight="1" thickBot="1" x14ac:dyDescent="1.1000000000000001">
      <c r="A141" s="219" t="s">
        <v>362</v>
      </c>
      <c r="B141" s="206" t="s">
        <v>363</v>
      </c>
      <c r="C141" s="209">
        <v>12.363636363636363</v>
      </c>
      <c r="D141" s="210">
        <v>8</v>
      </c>
      <c r="E141" s="207">
        <v>0.3529411764705882</v>
      </c>
      <c r="F141" s="230"/>
      <c r="G141" s="230"/>
      <c r="H141" s="199"/>
      <c r="I141" s="198"/>
      <c r="J141" s="199"/>
      <c r="K141" s="200"/>
      <c r="L141" s="201"/>
      <c r="M141" s="113"/>
    </row>
    <row r="142" spans="1:13" s="5" customFormat="1" ht="90.75" thickBot="1" x14ac:dyDescent="1.1000000000000001">
      <c r="A142" s="219" t="s">
        <v>358</v>
      </c>
      <c r="B142" s="206" t="s">
        <v>359</v>
      </c>
      <c r="C142" s="209">
        <v>29.545454545454543</v>
      </c>
      <c r="D142" s="210">
        <v>19</v>
      </c>
      <c r="E142" s="207">
        <v>0.3569230769230769</v>
      </c>
      <c r="F142" s="230"/>
      <c r="G142" s="230"/>
      <c r="H142" s="199"/>
      <c r="I142"/>
      <c r="J142" s="199"/>
      <c r="K142" s="200"/>
      <c r="L142" s="201"/>
      <c r="M142" s="113"/>
    </row>
    <row r="143" spans="1:13" s="5" customFormat="1" ht="90.75" thickBot="1" x14ac:dyDescent="1.1000000000000001">
      <c r="A143" s="219" t="s">
        <v>336</v>
      </c>
      <c r="B143" s="206" t="s">
        <v>337</v>
      </c>
      <c r="C143" s="209">
        <v>10.981818181818181</v>
      </c>
      <c r="D143" s="210">
        <v>3</v>
      </c>
      <c r="E143" s="207">
        <v>0.72682119205298013</v>
      </c>
      <c r="F143" s="230"/>
      <c r="G143" s="230"/>
      <c r="H143" s="199"/>
      <c r="I143" s="198"/>
      <c r="J143" s="199"/>
      <c r="K143" s="200"/>
      <c r="L143" s="201"/>
      <c r="M143" s="113"/>
    </row>
    <row r="144" spans="1:13" s="5" customFormat="1" ht="90.75" thickBot="1" x14ac:dyDescent="1.1000000000000001">
      <c r="A144" s="219" t="s">
        <v>338</v>
      </c>
      <c r="B144" s="206" t="s">
        <v>339</v>
      </c>
      <c r="C144" s="209">
        <v>15.4</v>
      </c>
      <c r="D144" s="210">
        <v>9.7871360824742659</v>
      </c>
      <c r="E144" s="207">
        <v>0.36447168295621646</v>
      </c>
      <c r="F144" s="230"/>
      <c r="G144" s="230"/>
      <c r="H144" s="199"/>
      <c r="I144"/>
      <c r="J144" s="199"/>
      <c r="K144" s="200"/>
      <c r="L144" s="201"/>
      <c r="M144" s="113"/>
    </row>
    <row r="145" spans="1:13" s="5" customFormat="1" ht="80.099999999999994" customHeight="1" thickBot="1" x14ac:dyDescent="1.1000000000000001">
      <c r="A145" s="219" t="s">
        <v>583</v>
      </c>
      <c r="B145" s="206" t="s">
        <v>581</v>
      </c>
      <c r="C145" s="209">
        <v>11.18</v>
      </c>
      <c r="D145" s="210">
        <v>7.55</v>
      </c>
      <c r="E145" s="221">
        <f>(C145-D145)/C145</f>
        <v>0.32468694096601075</v>
      </c>
      <c r="F145" s="233" t="s">
        <v>580</v>
      </c>
      <c r="G145" s="233"/>
      <c r="H145" s="199"/>
      <c r="I145" s="198"/>
      <c r="J145" s="199"/>
      <c r="K145" s="200"/>
      <c r="L145" s="201"/>
      <c r="M145" s="113"/>
    </row>
    <row r="146" spans="1:13" s="5" customFormat="1" ht="80.099999999999994" customHeight="1" thickBot="1" x14ac:dyDescent="1.1000000000000001">
      <c r="A146" s="219" t="s">
        <v>355</v>
      </c>
      <c r="B146" s="206" t="s">
        <v>356</v>
      </c>
      <c r="C146" s="209">
        <v>18.636363636363633</v>
      </c>
      <c r="D146" s="210">
        <v>12.1</v>
      </c>
      <c r="E146" s="207">
        <v>0.35073170731707304</v>
      </c>
      <c r="F146" s="230"/>
      <c r="G146" s="230"/>
      <c r="H146" s="199"/>
      <c r="I146" s="198"/>
      <c r="J146" s="199"/>
      <c r="K146" s="200"/>
      <c r="L146" s="201"/>
      <c r="M146" s="113"/>
    </row>
    <row r="147" spans="1:13" s="5" customFormat="1" ht="80.099999999999994" customHeight="1" thickBot="1" x14ac:dyDescent="1.1000000000000001">
      <c r="A147" s="219" t="s">
        <v>353</v>
      </c>
      <c r="B147" s="206" t="s">
        <v>354</v>
      </c>
      <c r="C147" s="209">
        <v>4.3636363636363633</v>
      </c>
      <c r="D147" s="210">
        <v>2.0299999999999998</v>
      </c>
      <c r="E147" s="207">
        <v>0.53479166666666667</v>
      </c>
      <c r="F147" s="230"/>
      <c r="G147" s="230"/>
      <c r="H147" s="199"/>
      <c r="I147" s="198"/>
      <c r="J147" s="199"/>
      <c r="K147" s="200"/>
      <c r="L147" s="201"/>
      <c r="M147" s="113"/>
    </row>
    <row r="148" spans="1:13" s="5" customFormat="1" ht="80.099999999999994" customHeight="1" thickBot="1" x14ac:dyDescent="1.1000000000000001">
      <c r="A148" s="219" t="s">
        <v>219</v>
      </c>
      <c r="B148" s="206" t="s">
        <v>34</v>
      </c>
      <c r="C148" s="209">
        <v>28.127272727272725</v>
      </c>
      <c r="D148" s="210">
        <v>14.5</v>
      </c>
      <c r="E148" s="207">
        <v>0.4844861021331609</v>
      </c>
      <c r="F148" s="230"/>
      <c r="G148" s="230"/>
      <c r="H148" s="199"/>
      <c r="I148" s="198"/>
      <c r="J148" s="199"/>
      <c r="K148" s="200"/>
      <c r="L148" s="201"/>
      <c r="M148" s="113"/>
    </row>
    <row r="149" spans="1:13" s="5" customFormat="1" ht="80.099999999999994" customHeight="1" thickBot="1" x14ac:dyDescent="1.1000000000000001">
      <c r="A149" s="219" t="s">
        <v>270</v>
      </c>
      <c r="B149" s="206" t="s">
        <v>357</v>
      </c>
      <c r="C149" s="209">
        <v>60.454545454545446</v>
      </c>
      <c r="D149" s="210">
        <v>37</v>
      </c>
      <c r="E149" s="207">
        <v>0.38796992481202996</v>
      </c>
      <c r="F149" s="230"/>
      <c r="G149" s="230"/>
      <c r="H149" s="199"/>
      <c r="I149" s="198"/>
      <c r="J149" s="199"/>
      <c r="K149" s="200"/>
      <c r="L149" s="201"/>
      <c r="M149" s="113"/>
    </row>
    <row r="150" spans="1:13" s="5" customFormat="1" ht="80.099999999999994" customHeight="1" thickBot="1" x14ac:dyDescent="1.1000000000000001">
      <c r="A150" s="219" t="s">
        <v>578</v>
      </c>
      <c r="B150" s="206" t="s">
        <v>579</v>
      </c>
      <c r="C150" s="209">
        <v>10</v>
      </c>
      <c r="D150" s="210">
        <v>6.52</v>
      </c>
      <c r="E150" s="221">
        <f>(C150-D150)/C150</f>
        <v>0.34800000000000003</v>
      </c>
      <c r="F150" s="233" t="s">
        <v>580</v>
      </c>
      <c r="G150" s="233"/>
      <c r="H150" s="199"/>
      <c r="I150" s="198"/>
      <c r="J150" s="199"/>
      <c r="K150" s="200"/>
      <c r="L150" s="201"/>
      <c r="M150" s="113"/>
    </row>
    <row r="151" spans="1:13" s="5" customFormat="1" ht="80.099999999999994" customHeight="1" thickBot="1" x14ac:dyDescent="1.1000000000000001">
      <c r="A151" s="219" t="s">
        <v>584</v>
      </c>
      <c r="B151" s="206" t="s">
        <v>582</v>
      </c>
      <c r="C151" s="209">
        <v>9.5500000000000007</v>
      </c>
      <c r="D151" s="210">
        <v>6.8</v>
      </c>
      <c r="E151" s="221">
        <f t="shared" ref="E151:E154" si="96">(C151-D151)/C151</f>
        <v>0.28795811518324615</v>
      </c>
      <c r="F151" s="233" t="s">
        <v>580</v>
      </c>
      <c r="G151" s="233"/>
      <c r="H151" s="199"/>
      <c r="I151" s="198"/>
      <c r="J151" s="199"/>
      <c r="K151" s="200"/>
      <c r="L151" s="201"/>
      <c r="M151" s="113"/>
    </row>
    <row r="152" spans="1:13" s="5" customFormat="1" ht="80.099999999999994" customHeight="1" thickBot="1" x14ac:dyDescent="1.1000000000000001">
      <c r="A152" s="219" t="s">
        <v>224</v>
      </c>
      <c r="B152" s="206" t="s">
        <v>57</v>
      </c>
      <c r="C152" s="209">
        <v>9.18</v>
      </c>
      <c r="D152" s="210">
        <v>6.1</v>
      </c>
      <c r="E152" s="221">
        <f t="shared" si="96"/>
        <v>0.33551198257080611</v>
      </c>
      <c r="F152" s="233" t="s">
        <v>580</v>
      </c>
      <c r="G152" s="233"/>
      <c r="H152" s="199"/>
      <c r="I152" s="198"/>
      <c r="J152" s="199"/>
      <c r="K152" s="200"/>
      <c r="L152" s="201"/>
      <c r="M152" s="113"/>
    </row>
    <row r="153" spans="1:13" s="5" customFormat="1" ht="80.099999999999994" customHeight="1" thickBot="1" x14ac:dyDescent="1.1000000000000001">
      <c r="A153" s="219" t="s">
        <v>223</v>
      </c>
      <c r="B153" s="206" t="s">
        <v>71</v>
      </c>
      <c r="C153" s="209">
        <v>11.95</v>
      </c>
      <c r="D153" s="210">
        <v>3.65</v>
      </c>
      <c r="E153" s="221">
        <f t="shared" si="96"/>
        <v>0.69456066945606687</v>
      </c>
      <c r="F153" s="233" t="s">
        <v>580</v>
      </c>
      <c r="G153" s="233"/>
      <c r="H153" s="199"/>
      <c r="I153" s="198"/>
      <c r="J153" s="199"/>
      <c r="K153" s="200"/>
      <c r="L153" s="201"/>
      <c r="M153" s="113"/>
    </row>
    <row r="154" spans="1:13" s="5" customFormat="1" ht="80.099999999999994" customHeight="1" thickBot="1" x14ac:dyDescent="1.1000000000000001">
      <c r="A154" s="219" t="s">
        <v>222</v>
      </c>
      <c r="B154" s="206" t="s">
        <v>56</v>
      </c>
      <c r="C154" s="209">
        <v>4.3600000000000003</v>
      </c>
      <c r="D154" s="210">
        <v>2.9</v>
      </c>
      <c r="E154" s="221">
        <f t="shared" si="96"/>
        <v>0.33486238532110096</v>
      </c>
      <c r="F154" s="233" t="s">
        <v>580</v>
      </c>
      <c r="G154" s="233"/>
      <c r="H154" s="199"/>
      <c r="I154" s="198"/>
      <c r="J154" s="199"/>
      <c r="K154" s="200"/>
      <c r="L154" s="201"/>
      <c r="M154" s="113"/>
    </row>
    <row r="155" spans="1:13" s="5" customFormat="1" ht="80.099999999999994" customHeight="1" thickBot="1" x14ac:dyDescent="1.1000000000000001">
      <c r="A155" s="219" t="s">
        <v>348</v>
      </c>
      <c r="B155" s="206" t="s">
        <v>349</v>
      </c>
      <c r="C155" s="209">
        <v>13.363636363636363</v>
      </c>
      <c r="D155" s="210">
        <v>6</v>
      </c>
      <c r="E155" s="221">
        <v>0.55102040816326525</v>
      </c>
      <c r="F155" s="230"/>
      <c r="G155" s="230"/>
      <c r="H155" s="199"/>
      <c r="I155" s="198"/>
      <c r="J155" s="199"/>
      <c r="K155" s="200"/>
      <c r="L155" s="201"/>
      <c r="M155" s="113"/>
    </row>
    <row r="156" spans="1:13" s="5" customFormat="1" ht="80.099999999999994" customHeight="1" thickBot="1" x14ac:dyDescent="1.1000000000000001">
      <c r="A156" s="219" t="s">
        <v>346</v>
      </c>
      <c r="B156" s="206" t="s">
        <v>347</v>
      </c>
      <c r="C156" s="209">
        <v>24.818181818181817</v>
      </c>
      <c r="D156" s="210">
        <v>10</v>
      </c>
      <c r="E156" s="207">
        <v>0.59706959706959706</v>
      </c>
      <c r="F156" s="230"/>
      <c r="G156" s="230"/>
      <c r="H156" s="199"/>
      <c r="I156" s="198"/>
      <c r="J156" s="199"/>
      <c r="K156" s="200"/>
      <c r="L156" s="201"/>
      <c r="M156" s="113"/>
    </row>
    <row r="157" spans="1:13" s="5" customFormat="1" ht="80.099999999999994" customHeight="1" x14ac:dyDescent="1">
      <c r="A157" s="187"/>
      <c r="B157" s="188"/>
      <c r="C157" s="189"/>
      <c r="D157" s="190"/>
      <c r="E157" s="191"/>
      <c r="F157" s="192"/>
      <c r="G157" s="192"/>
      <c r="H157" s="199"/>
      <c r="I157" s="198"/>
      <c r="J157" s="199"/>
      <c r="K157" s="200"/>
      <c r="L157" s="201"/>
      <c r="M157" s="113"/>
    </row>
    <row r="158" spans="1:13" s="5" customFormat="1" ht="87.75" thickBot="1" x14ac:dyDescent="1.05">
      <c r="A158" s="187"/>
      <c r="B158" s="188"/>
      <c r="C158" s="189"/>
      <c r="D158" s="190"/>
      <c r="E158" s="191"/>
      <c r="F158" s="192"/>
      <c r="G158" s="192"/>
      <c r="H158" s="199"/>
      <c r="I158" s="198"/>
      <c r="J158" s="199"/>
      <c r="K158" s="200"/>
      <c r="L158" s="201"/>
      <c r="M158" s="113"/>
    </row>
    <row r="159" spans="1:13" s="5" customFormat="1" ht="80.099999999999994" customHeight="1" thickBot="1" x14ac:dyDescent="0.3">
      <c r="A159" s="202" t="s">
        <v>0</v>
      </c>
      <c r="B159" s="203" t="s">
        <v>1</v>
      </c>
      <c r="C159" s="203" t="s">
        <v>2</v>
      </c>
      <c r="D159" s="204" t="s">
        <v>3</v>
      </c>
      <c r="E159" s="205" t="s">
        <v>4</v>
      </c>
      <c r="F159" s="231" t="s">
        <v>51</v>
      </c>
      <c r="G159" s="232"/>
      <c r="H159" s="199"/>
      <c r="I159" s="198"/>
      <c r="J159" s="199"/>
      <c r="K159" s="200"/>
      <c r="L159" s="201"/>
      <c r="M159" s="113"/>
    </row>
    <row r="160" spans="1:13" s="5" customFormat="1" ht="80.099999999999994" customHeight="1" thickBot="1" x14ac:dyDescent="1.1000000000000001">
      <c r="A160" s="219" t="s">
        <v>378</v>
      </c>
      <c r="B160" s="206" t="s">
        <v>379</v>
      </c>
      <c r="C160" s="209">
        <v>10.727272727272727</v>
      </c>
      <c r="D160" s="210">
        <v>3.45</v>
      </c>
      <c r="E160" s="207">
        <v>0.67838983050847457</v>
      </c>
      <c r="F160" s="230"/>
      <c r="G160" s="230"/>
      <c r="H160" s="199"/>
      <c r="I160" s="198"/>
      <c r="J160" s="199"/>
      <c r="K160" s="200"/>
      <c r="L160" s="201"/>
      <c r="M160" s="113"/>
    </row>
    <row r="161" spans="1:13" s="5" customFormat="1" ht="80.099999999999994" customHeight="1" thickBot="1" x14ac:dyDescent="1.1000000000000001">
      <c r="A161" s="219" t="s">
        <v>400</v>
      </c>
      <c r="B161" s="206" t="s">
        <v>401</v>
      </c>
      <c r="C161" s="209">
        <v>6.5909090909090899</v>
      </c>
      <c r="D161" s="210">
        <v>3.95</v>
      </c>
      <c r="E161" s="207">
        <v>0.40068965517241373</v>
      </c>
      <c r="F161" s="230"/>
      <c r="G161" s="230"/>
      <c r="H161" s="199"/>
      <c r="I161" s="198"/>
      <c r="J161" s="199"/>
      <c r="K161" s="200"/>
      <c r="L161" s="201"/>
      <c r="M161" s="113"/>
    </row>
    <row r="162" spans="1:13" s="5" customFormat="1" ht="80.099999999999994" customHeight="1" thickBot="1" x14ac:dyDescent="1.1000000000000001">
      <c r="A162" s="219" t="s">
        <v>364</v>
      </c>
      <c r="B162" s="206" t="s">
        <v>365</v>
      </c>
      <c r="C162" s="209">
        <v>6.4090909090909092</v>
      </c>
      <c r="D162" s="210">
        <v>3.8786548729495012</v>
      </c>
      <c r="E162" s="207">
        <v>0.39481980705752462</v>
      </c>
      <c r="F162" s="230"/>
      <c r="G162" s="230"/>
      <c r="H162" s="199"/>
      <c r="I162" s="198"/>
      <c r="J162" s="199"/>
      <c r="K162" s="200"/>
      <c r="L162" s="201"/>
      <c r="M162" s="113"/>
    </row>
    <row r="163" spans="1:13" s="5" customFormat="1" ht="80.099999999999994" customHeight="1" thickBot="1" x14ac:dyDescent="1.1000000000000001">
      <c r="A163" s="219" t="s">
        <v>408</v>
      </c>
      <c r="B163" s="206" t="s">
        <v>409</v>
      </c>
      <c r="C163" s="209">
        <v>8.1818181818181817</v>
      </c>
      <c r="D163" s="210">
        <v>4</v>
      </c>
      <c r="E163" s="207">
        <v>0.51111111111111107</v>
      </c>
      <c r="F163" s="230"/>
      <c r="G163" s="230"/>
      <c r="H163" s="199"/>
      <c r="I163" s="198"/>
      <c r="J163" s="199"/>
      <c r="K163" s="200"/>
      <c r="L163" s="201"/>
      <c r="M163" s="113"/>
    </row>
    <row r="164" spans="1:13" s="5" customFormat="1" ht="80.099999999999994" customHeight="1" thickBot="1" x14ac:dyDescent="1.1000000000000001">
      <c r="A164" s="219" t="s">
        <v>386</v>
      </c>
      <c r="B164" s="206" t="s">
        <v>387</v>
      </c>
      <c r="C164" s="209">
        <v>11.363636363636363</v>
      </c>
      <c r="D164" s="210">
        <v>6.4</v>
      </c>
      <c r="E164" s="207">
        <v>0.43679999999999997</v>
      </c>
      <c r="F164" s="230"/>
      <c r="G164" s="230"/>
      <c r="H164" s="199"/>
      <c r="I164" s="198"/>
      <c r="J164" s="199"/>
      <c r="K164" s="200"/>
      <c r="L164" s="201"/>
      <c r="M164" s="113"/>
    </row>
    <row r="165" spans="1:13" s="5" customFormat="1" ht="80.099999999999994" customHeight="1" thickBot="1" x14ac:dyDescent="1.1000000000000001">
      <c r="A165" s="219" t="s">
        <v>392</v>
      </c>
      <c r="B165" s="206" t="s">
        <v>393</v>
      </c>
      <c r="C165" s="209">
        <v>9</v>
      </c>
      <c r="D165" s="210">
        <v>5.3499114391143898</v>
      </c>
      <c r="E165" s="207">
        <v>0.40556539565395666</v>
      </c>
      <c r="F165" s="230"/>
      <c r="G165" s="230"/>
      <c r="H165" s="199"/>
      <c r="I165" s="198"/>
      <c r="J165" s="199"/>
      <c r="K165" s="200"/>
      <c r="L165" s="201"/>
      <c r="M165" s="113"/>
    </row>
    <row r="166" spans="1:13" s="5" customFormat="1" ht="80.099999999999994" customHeight="1" thickBot="1" x14ac:dyDescent="1.1000000000000001">
      <c r="A166" s="219" t="s">
        <v>366</v>
      </c>
      <c r="B166" s="206" t="s">
        <v>367</v>
      </c>
      <c r="C166" s="209">
        <v>12.818181818181817</v>
      </c>
      <c r="D166" s="210">
        <v>7.7580250783699061</v>
      </c>
      <c r="E166" s="207">
        <v>0.39476400097823416</v>
      </c>
      <c r="F166" s="230"/>
      <c r="G166" s="230"/>
      <c r="H166" s="199"/>
      <c r="I166" s="198"/>
      <c r="J166" s="199"/>
      <c r="K166" s="200"/>
      <c r="L166" s="201"/>
      <c r="M166" s="113"/>
    </row>
    <row r="167" spans="1:13" s="5" customFormat="1" ht="80.099999999999994" customHeight="1" thickBot="1" x14ac:dyDescent="1.1000000000000001">
      <c r="A167" s="219" t="s">
        <v>374</v>
      </c>
      <c r="B167" s="206" t="s">
        <v>375</v>
      </c>
      <c r="C167" s="209">
        <v>5</v>
      </c>
      <c r="D167" s="210">
        <v>1.9182352941176477</v>
      </c>
      <c r="E167" s="207">
        <v>0.61635294117647044</v>
      </c>
      <c r="F167" s="230"/>
      <c r="G167" s="230"/>
      <c r="H167" s="199"/>
      <c r="I167" s="198"/>
      <c r="J167" s="199"/>
      <c r="K167" s="200"/>
      <c r="L167" s="201"/>
      <c r="M167" s="113"/>
    </row>
    <row r="168" spans="1:13" s="5" customFormat="1" ht="80.099999999999994" customHeight="1" thickBot="1" x14ac:dyDescent="1.1000000000000001">
      <c r="A168" s="219" t="s">
        <v>388</v>
      </c>
      <c r="B168" s="206" t="s">
        <v>389</v>
      </c>
      <c r="C168" s="209">
        <v>7.1818181818181817</v>
      </c>
      <c r="D168" s="210">
        <v>4.5012525252525251</v>
      </c>
      <c r="E168" s="207">
        <v>0.37324331926863574</v>
      </c>
      <c r="F168" s="230"/>
      <c r="G168" s="230"/>
      <c r="H168" s="199"/>
      <c r="I168" s="198"/>
      <c r="J168" s="199"/>
      <c r="K168" s="200"/>
      <c r="L168" s="201"/>
      <c r="M168" s="113"/>
    </row>
    <row r="169" spans="1:13" s="5" customFormat="1" ht="80.099999999999994" customHeight="1" thickBot="1" x14ac:dyDescent="1.1000000000000001">
      <c r="A169" s="219" t="s">
        <v>382</v>
      </c>
      <c r="B169" s="206" t="s">
        <v>383</v>
      </c>
      <c r="C169" s="209">
        <v>11.727272727272727</v>
      </c>
      <c r="D169" s="210">
        <v>5.3</v>
      </c>
      <c r="E169" s="207">
        <v>0.54806201550387601</v>
      </c>
      <c r="F169" s="230"/>
      <c r="G169" s="230"/>
      <c r="H169" s="199"/>
      <c r="I169" s="198"/>
      <c r="J169" s="199"/>
      <c r="K169" s="200"/>
      <c r="L169" s="201"/>
      <c r="M169" s="113"/>
    </row>
    <row r="170" spans="1:13" s="5" customFormat="1" ht="80.099999999999994" customHeight="1" thickBot="1" x14ac:dyDescent="1.1000000000000001">
      <c r="A170" s="219" t="s">
        <v>394</v>
      </c>
      <c r="B170" s="206" t="s">
        <v>395</v>
      </c>
      <c r="C170" s="209">
        <v>9</v>
      </c>
      <c r="D170" s="210">
        <v>5.9399999999999995</v>
      </c>
      <c r="E170" s="207">
        <v>0.34000000000000008</v>
      </c>
      <c r="F170" s="230"/>
      <c r="G170" s="230"/>
      <c r="H170" s="199"/>
      <c r="I170" s="198"/>
      <c r="J170" s="199"/>
      <c r="K170" s="200"/>
      <c r="L170" s="201"/>
      <c r="M170" s="113"/>
    </row>
    <row r="171" spans="1:13" s="5" customFormat="1" ht="80.099999999999994" customHeight="1" thickBot="1" x14ac:dyDescent="1.1000000000000001">
      <c r="A171" s="219" t="s">
        <v>396</v>
      </c>
      <c r="B171" s="206" t="s">
        <v>397</v>
      </c>
      <c r="C171" s="209">
        <v>9</v>
      </c>
      <c r="D171" s="210">
        <v>3.1</v>
      </c>
      <c r="E171" s="207">
        <v>0.65555555555555556</v>
      </c>
      <c r="F171" s="230"/>
      <c r="G171" s="230"/>
      <c r="H171" s="199"/>
      <c r="I171" s="198"/>
      <c r="J171" s="199"/>
      <c r="K171" s="200"/>
      <c r="L171" s="201"/>
      <c r="M171" s="113"/>
    </row>
    <row r="172" spans="1:13" s="5" customFormat="1" ht="80.099999999999994" customHeight="1" thickBot="1" x14ac:dyDescent="1.1000000000000001">
      <c r="A172" s="219" t="s">
        <v>568</v>
      </c>
      <c r="B172" s="206" t="s">
        <v>569</v>
      </c>
      <c r="C172" s="209">
        <v>11.27</v>
      </c>
      <c r="D172" s="210">
        <v>5.35</v>
      </c>
      <c r="E172" s="207">
        <v>0.52528837622005331</v>
      </c>
      <c r="F172" s="230"/>
      <c r="G172" s="230"/>
      <c r="H172" s="199"/>
      <c r="I172" s="198"/>
      <c r="J172" s="199"/>
      <c r="K172" s="200"/>
      <c r="L172" s="201"/>
      <c r="M172" s="113"/>
    </row>
    <row r="173" spans="1:13" s="5" customFormat="1" ht="80.099999999999994" customHeight="1" thickBot="1" x14ac:dyDescent="1.1000000000000001">
      <c r="A173" s="219" t="s">
        <v>372</v>
      </c>
      <c r="B173" s="206" t="s">
        <v>373</v>
      </c>
      <c r="C173" s="209">
        <v>9.6363636363636349</v>
      </c>
      <c r="D173" s="210">
        <v>3.8</v>
      </c>
      <c r="E173" s="207">
        <v>0.60566037735849054</v>
      </c>
      <c r="F173" s="230"/>
      <c r="G173" s="230"/>
      <c r="H173" s="199"/>
      <c r="I173" s="198"/>
      <c r="J173" s="199"/>
      <c r="K173" s="200"/>
      <c r="L173" s="201"/>
      <c r="M173" s="113"/>
    </row>
    <row r="174" spans="1:13" s="5" customFormat="1" ht="80.099999999999994" customHeight="1" thickBot="1" x14ac:dyDescent="1.1000000000000001">
      <c r="A174" s="219" t="s">
        <v>376</v>
      </c>
      <c r="B174" s="206" t="s">
        <v>377</v>
      </c>
      <c r="C174" s="209">
        <v>5.7272727272727266</v>
      </c>
      <c r="D174" s="210">
        <v>3.7</v>
      </c>
      <c r="E174" s="207">
        <v>0.35396825396825382</v>
      </c>
      <c r="F174" s="230"/>
      <c r="G174" s="230"/>
      <c r="H174" s="199"/>
      <c r="I174" s="198"/>
      <c r="J174" s="199"/>
      <c r="K174" s="200"/>
      <c r="L174" s="201"/>
      <c r="M174" s="113"/>
    </row>
    <row r="175" spans="1:13" s="5" customFormat="1" ht="80.099999999999994" customHeight="1" thickBot="1" x14ac:dyDescent="1.1000000000000001">
      <c r="A175" s="219" t="s">
        <v>295</v>
      </c>
      <c r="B175" s="206" t="s">
        <v>296</v>
      </c>
      <c r="C175" s="209">
        <v>9.545454545454545</v>
      </c>
      <c r="D175" s="210">
        <v>5.42</v>
      </c>
      <c r="E175" s="207">
        <v>0.43219047619047612</v>
      </c>
      <c r="F175" s="230"/>
      <c r="G175" s="230"/>
      <c r="H175" s="199"/>
      <c r="I175" s="198"/>
      <c r="J175" s="199"/>
      <c r="K175" s="200"/>
      <c r="L175" s="201"/>
      <c r="M175" s="113"/>
    </row>
    <row r="176" spans="1:13" s="5" customFormat="1" ht="80.099999999999994" customHeight="1" thickBot="1" x14ac:dyDescent="1.1000000000000001">
      <c r="A176" s="219" t="s">
        <v>402</v>
      </c>
      <c r="B176" s="206" t="s">
        <v>403</v>
      </c>
      <c r="C176" s="209">
        <v>9.4545454545454533</v>
      </c>
      <c r="D176" s="210">
        <v>5.0022025316455707</v>
      </c>
      <c r="E176" s="207">
        <v>0.47092088607594917</v>
      </c>
      <c r="F176" s="230"/>
      <c r="G176" s="230"/>
      <c r="H176" s="199"/>
      <c r="I176" s="198"/>
      <c r="J176" s="199"/>
      <c r="K176" s="200"/>
      <c r="L176" s="201"/>
      <c r="M176" s="113"/>
    </row>
    <row r="177" spans="1:20" s="5" customFormat="1" ht="80.099999999999994" customHeight="1" thickBot="1" x14ac:dyDescent="1.1000000000000001">
      <c r="A177" s="219" t="s">
        <v>390</v>
      </c>
      <c r="B177" s="206" t="s">
        <v>391</v>
      </c>
      <c r="C177" s="209">
        <v>6.0909090909090908</v>
      </c>
      <c r="D177" s="210">
        <v>2.9</v>
      </c>
      <c r="E177" s="207">
        <v>0.5238805970149254</v>
      </c>
      <c r="F177" s="230"/>
      <c r="G177" s="230"/>
      <c r="H177" s="199"/>
      <c r="I177" s="198"/>
      <c r="J177" s="199"/>
      <c r="K177" s="200"/>
      <c r="L177" s="201"/>
      <c r="M177" s="113"/>
    </row>
    <row r="178" spans="1:20" s="5" customFormat="1" ht="80.099999999999994" customHeight="1" thickBot="1" x14ac:dyDescent="1.1000000000000001">
      <c r="A178" s="219" t="s">
        <v>368</v>
      </c>
      <c r="B178" s="206" t="s">
        <v>369</v>
      </c>
      <c r="C178" s="209">
        <v>6.0909090909090908</v>
      </c>
      <c r="D178" s="210">
        <v>3.0819999999999999</v>
      </c>
      <c r="E178" s="207">
        <v>0.49399999999999999</v>
      </c>
      <c r="F178" s="230"/>
      <c r="G178" s="230"/>
      <c r="H178" s="199"/>
      <c r="I178" s="198"/>
      <c r="J178" s="199"/>
      <c r="K178" s="200"/>
      <c r="L178" s="201"/>
      <c r="M178" s="113"/>
    </row>
    <row r="179" spans="1:20" s="5" customFormat="1" ht="80.099999999999994" customHeight="1" thickBot="1" x14ac:dyDescent="1.1000000000000001">
      <c r="A179" s="219" t="s">
        <v>303</v>
      </c>
      <c r="B179" s="208" t="s">
        <v>304</v>
      </c>
      <c r="C179" s="209">
        <v>8.0909090909090899</v>
      </c>
      <c r="D179" s="210">
        <v>4.6280000000000001</v>
      </c>
      <c r="E179" s="207">
        <v>0.42799999999999994</v>
      </c>
      <c r="F179" s="230"/>
      <c r="G179" s="230"/>
      <c r="H179" s="199"/>
      <c r="I179" s="198"/>
      <c r="J179" s="199"/>
      <c r="K179" s="200"/>
      <c r="L179" s="201"/>
      <c r="M179" s="113"/>
    </row>
    <row r="180" spans="1:20" s="5" customFormat="1" ht="80.099999999999994" customHeight="1" thickBot="1" x14ac:dyDescent="1.1000000000000001">
      <c r="A180" s="219" t="s">
        <v>380</v>
      </c>
      <c r="B180" s="208" t="s">
        <v>381</v>
      </c>
      <c r="C180" s="209">
        <v>28.090909090909086</v>
      </c>
      <c r="D180" s="210">
        <v>15</v>
      </c>
      <c r="E180" s="207">
        <v>0.46601941747572806</v>
      </c>
      <c r="F180" s="230"/>
      <c r="G180" s="230"/>
      <c r="H180" s="199"/>
      <c r="I180" s="198"/>
      <c r="J180" s="199"/>
      <c r="K180" s="200"/>
      <c r="L180" s="201"/>
      <c r="M180" s="113"/>
    </row>
    <row r="181" spans="1:20" s="9" customFormat="1" ht="87" customHeight="1" thickBot="1" x14ac:dyDescent="1.1000000000000001">
      <c r="A181" s="219" t="s">
        <v>398</v>
      </c>
      <c r="B181" s="208" t="s">
        <v>399</v>
      </c>
      <c r="C181" s="209">
        <v>14.09090909090909</v>
      </c>
      <c r="D181" s="210">
        <v>6.5315642458100562</v>
      </c>
      <c r="E181" s="207">
        <v>0.53646963416831861</v>
      </c>
      <c r="F181" s="230"/>
      <c r="G181" s="230"/>
      <c r="H181" s="199"/>
      <c r="I181" s="198"/>
      <c r="J181" s="199"/>
      <c r="K181" s="200"/>
      <c r="L181" s="201"/>
      <c r="M181" s="113"/>
    </row>
    <row r="182" spans="1:20" ht="79.5" customHeight="1" thickBot="1" x14ac:dyDescent="1.1000000000000001">
      <c r="A182" s="219" t="s">
        <v>384</v>
      </c>
      <c r="B182" s="206" t="s">
        <v>385</v>
      </c>
      <c r="C182" s="209">
        <v>9.8181818181818183</v>
      </c>
      <c r="D182" s="210">
        <v>4.8663125000000012</v>
      </c>
      <c r="E182" s="207">
        <v>0.504357060185185</v>
      </c>
      <c r="F182" s="230"/>
      <c r="G182" s="230"/>
      <c r="H182" s="199"/>
      <c r="I182" s="198"/>
      <c r="J182" s="199"/>
      <c r="K182" s="200"/>
      <c r="L182" s="201"/>
      <c r="M182" s="113"/>
      <c r="N182" s="3"/>
      <c r="O182" s="3"/>
      <c r="P182" s="3"/>
      <c r="Q182" s="3"/>
      <c r="R182" s="3"/>
      <c r="S182" s="3"/>
      <c r="T182" s="3"/>
    </row>
    <row r="183" spans="1:20" ht="90.75" thickBot="1" x14ac:dyDescent="1.1000000000000001">
      <c r="A183" s="219" t="s">
        <v>404</v>
      </c>
      <c r="B183" s="206" t="s">
        <v>405</v>
      </c>
      <c r="C183" s="209">
        <v>11.727272727272727</v>
      </c>
      <c r="D183" s="210">
        <v>5.25</v>
      </c>
      <c r="E183" s="207">
        <v>0.55232558139534882</v>
      </c>
      <c r="F183" s="230"/>
      <c r="G183" s="230"/>
      <c r="H183" s="199"/>
      <c r="I183" s="198"/>
      <c r="J183" s="199"/>
      <c r="K183" s="200"/>
      <c r="L183" s="201"/>
      <c r="M183" s="113"/>
      <c r="N183" s="3"/>
      <c r="O183" s="3"/>
      <c r="P183" s="3"/>
      <c r="Q183" s="3"/>
      <c r="R183" s="3"/>
      <c r="S183" s="3"/>
      <c r="T183" s="3"/>
    </row>
    <row r="184" spans="1:20" ht="90.75" thickBot="1" x14ac:dyDescent="1.1000000000000001">
      <c r="A184" s="219" t="s">
        <v>406</v>
      </c>
      <c r="B184" s="206" t="s">
        <v>407</v>
      </c>
      <c r="C184" s="209">
        <v>16.818181818181817</v>
      </c>
      <c r="D184" s="210">
        <v>11.99</v>
      </c>
      <c r="E184" s="207">
        <v>0.28708108108108099</v>
      </c>
      <c r="F184" s="230"/>
      <c r="G184" s="230"/>
      <c r="H184" s="199"/>
      <c r="I184" s="198"/>
      <c r="J184" s="199"/>
      <c r="K184" s="200"/>
      <c r="L184" s="201"/>
      <c r="M184" s="113"/>
      <c r="N184" s="3"/>
      <c r="O184" s="3"/>
      <c r="P184" s="3"/>
      <c r="Q184" s="3"/>
      <c r="R184" s="3"/>
      <c r="S184" s="3"/>
      <c r="T184" s="3"/>
    </row>
    <row r="185" spans="1:20" ht="90.75" thickBot="1" x14ac:dyDescent="1.1000000000000001">
      <c r="A185" s="219" t="s">
        <v>370</v>
      </c>
      <c r="B185" s="206" t="s">
        <v>371</v>
      </c>
      <c r="C185" s="209">
        <v>4.4545454545454541</v>
      </c>
      <c r="D185" s="210">
        <v>1.65</v>
      </c>
      <c r="E185" s="207">
        <v>0.62959183673469388</v>
      </c>
      <c r="F185" s="230"/>
      <c r="G185" s="230"/>
      <c r="H185" s="199"/>
      <c r="I185" s="198"/>
      <c r="J185" s="199"/>
      <c r="K185" s="200"/>
      <c r="L185" s="201"/>
      <c r="M185" s="113"/>
      <c r="N185" s="3"/>
      <c r="O185" s="3"/>
      <c r="P185" s="3"/>
      <c r="Q185" s="3"/>
      <c r="R185" s="3"/>
      <c r="S185" s="3"/>
      <c r="T185" s="3"/>
    </row>
    <row r="186" spans="1:20" ht="90.75" thickBot="1" x14ac:dyDescent="1.1000000000000001">
      <c r="A186" s="219" t="s">
        <v>474</v>
      </c>
      <c r="B186" s="206" t="s">
        <v>475</v>
      </c>
      <c r="C186" s="209">
        <v>10.245901639344263</v>
      </c>
      <c r="D186" s="210">
        <v>6.35</v>
      </c>
      <c r="E186" s="207">
        <v>0.38024000000000002</v>
      </c>
      <c r="F186" s="230"/>
      <c r="G186" s="230"/>
      <c r="H186" s="199"/>
      <c r="I186" s="198"/>
      <c r="J186" s="199"/>
      <c r="K186" s="200"/>
      <c r="L186" s="201"/>
      <c r="M186" s="113"/>
      <c r="N186" s="3"/>
      <c r="O186" s="3"/>
      <c r="P186" s="3"/>
      <c r="Q186" s="3"/>
      <c r="R186" s="3"/>
      <c r="S186" s="3"/>
      <c r="T186" s="3"/>
    </row>
    <row r="187" spans="1:20" ht="90.75" thickBot="1" x14ac:dyDescent="1.1000000000000001">
      <c r="A187" s="219" t="s">
        <v>275</v>
      </c>
      <c r="B187" s="206" t="s">
        <v>276</v>
      </c>
      <c r="C187" s="209">
        <v>12.295081967213115</v>
      </c>
      <c r="D187" s="210">
        <v>6.7500000000000018</v>
      </c>
      <c r="E187" s="207">
        <v>0.45099999999999985</v>
      </c>
      <c r="F187" s="230"/>
      <c r="G187" s="230"/>
      <c r="H187" s="199"/>
      <c r="I187" s="198"/>
      <c r="J187" s="199"/>
      <c r="K187" s="200"/>
      <c r="L187" s="201"/>
      <c r="M187" s="113"/>
      <c r="N187" s="3"/>
      <c r="O187" s="3"/>
      <c r="P187" s="3"/>
      <c r="Q187" s="3"/>
      <c r="R187" s="3"/>
      <c r="S187" s="3"/>
      <c r="T187" s="3"/>
    </row>
    <row r="188" spans="1:20" ht="90.75" thickBot="1" x14ac:dyDescent="1.1000000000000001">
      <c r="A188" s="219" t="s">
        <v>452</v>
      </c>
      <c r="B188" s="206" t="s">
        <v>453</v>
      </c>
      <c r="C188" s="209">
        <v>13.18181818181818</v>
      </c>
      <c r="D188" s="210">
        <v>5.3650000000000002</v>
      </c>
      <c r="E188" s="207">
        <v>0.59299999999999997</v>
      </c>
      <c r="F188" s="230"/>
      <c r="G188" s="230"/>
      <c r="H188" s="199"/>
      <c r="I188" s="198"/>
      <c r="J188" s="199"/>
      <c r="K188" s="200"/>
      <c r="L188" s="201"/>
      <c r="M188" s="113"/>
      <c r="N188" s="3"/>
      <c r="O188" s="3"/>
      <c r="P188" s="3"/>
      <c r="Q188" s="3"/>
      <c r="R188" s="3"/>
      <c r="S188" s="3"/>
      <c r="T188" s="3"/>
    </row>
    <row r="189" spans="1:20" ht="90.75" thickBot="1" x14ac:dyDescent="1.1000000000000001">
      <c r="A189" s="219" t="s">
        <v>496</v>
      </c>
      <c r="B189" s="206" t="s">
        <v>497</v>
      </c>
      <c r="C189" s="209">
        <v>4.7540983606557381</v>
      </c>
      <c r="D189" s="210">
        <v>3</v>
      </c>
      <c r="E189" s="207">
        <v>0.36896551724137938</v>
      </c>
      <c r="F189" s="230"/>
      <c r="G189" s="230"/>
      <c r="H189" s="199"/>
      <c r="I189" s="198"/>
      <c r="J189" s="199"/>
      <c r="K189" s="200"/>
      <c r="L189" s="201"/>
      <c r="M189" s="113"/>
      <c r="N189" s="3"/>
      <c r="O189" s="3"/>
      <c r="P189" s="3"/>
      <c r="Q189" s="3"/>
      <c r="R189" s="3"/>
      <c r="S189" s="3"/>
      <c r="T189" s="3"/>
    </row>
    <row r="190" spans="1:20" ht="90.75" thickBot="1" x14ac:dyDescent="1.1000000000000001">
      <c r="A190" s="219" t="s">
        <v>554</v>
      </c>
      <c r="B190" s="206" t="s">
        <v>555</v>
      </c>
      <c r="C190" s="209">
        <v>21.311475409836067</v>
      </c>
      <c r="D190" s="210">
        <v>12.9</v>
      </c>
      <c r="E190" s="207">
        <v>0.39469230769230768</v>
      </c>
      <c r="F190" s="230"/>
      <c r="G190" s="230"/>
      <c r="H190" s="199"/>
      <c r="I190" s="198"/>
      <c r="J190" s="199"/>
      <c r="K190" s="200"/>
      <c r="L190" s="201"/>
      <c r="M190" s="113"/>
      <c r="N190" s="3"/>
      <c r="O190" s="3"/>
      <c r="P190" s="3"/>
      <c r="Q190" s="3"/>
      <c r="R190" s="3"/>
      <c r="S190" s="3"/>
      <c r="T190" s="3"/>
    </row>
    <row r="191" spans="1:20" ht="90.75" thickBot="1" x14ac:dyDescent="1.1000000000000001">
      <c r="A191" s="219" t="s">
        <v>492</v>
      </c>
      <c r="B191" s="206" t="s">
        <v>493</v>
      </c>
      <c r="C191" s="209">
        <v>11.727272727272727</v>
      </c>
      <c r="D191" s="210">
        <v>4.0999999999999996</v>
      </c>
      <c r="E191" s="207">
        <v>0.65038759689922476</v>
      </c>
      <c r="F191" s="230"/>
      <c r="G191" s="230"/>
      <c r="H191" s="199"/>
      <c r="I191" s="198"/>
      <c r="J191" s="199"/>
      <c r="K191" s="200"/>
      <c r="L191" s="201"/>
      <c r="M191" s="113"/>
      <c r="N191" s="3"/>
      <c r="O191" s="3"/>
      <c r="P191" s="3"/>
      <c r="Q191" s="3"/>
      <c r="R191" s="3"/>
      <c r="S191" s="3"/>
      <c r="T191" s="3"/>
    </row>
    <row r="192" spans="1:20" ht="90.75" thickBot="1" x14ac:dyDescent="1.1000000000000001">
      <c r="A192" s="219" t="s">
        <v>430</v>
      </c>
      <c r="B192" s="206" t="s">
        <v>431</v>
      </c>
      <c r="C192" s="209">
        <v>1.4754098360655739</v>
      </c>
      <c r="D192" s="210">
        <v>0.65</v>
      </c>
      <c r="E192" s="207">
        <v>0.55944444444444441</v>
      </c>
      <c r="F192" s="230"/>
      <c r="G192" s="230"/>
      <c r="H192" s="199"/>
      <c r="I192" s="198"/>
      <c r="J192" s="199"/>
      <c r="K192" s="200"/>
      <c r="L192" s="201"/>
      <c r="M192" s="113"/>
      <c r="N192" s="3"/>
      <c r="O192" s="3"/>
      <c r="P192" s="3"/>
      <c r="Q192" s="3"/>
      <c r="R192" s="3"/>
      <c r="S192" s="3"/>
      <c r="T192" s="3"/>
    </row>
    <row r="193" spans="1:20" ht="90.75" thickBot="1" x14ac:dyDescent="1.1000000000000001">
      <c r="A193" s="219" t="s">
        <v>472</v>
      </c>
      <c r="B193" s="206" t="s">
        <v>473</v>
      </c>
      <c r="C193" s="209">
        <v>4.0983606557377046</v>
      </c>
      <c r="D193" s="210">
        <v>1.4260546875000002</v>
      </c>
      <c r="E193" s="207">
        <v>0.65204265624999991</v>
      </c>
      <c r="F193" s="230"/>
      <c r="G193" s="230"/>
      <c r="H193" s="199"/>
      <c r="I193" s="198"/>
      <c r="J193" s="199"/>
      <c r="K193" s="200"/>
      <c r="L193" s="201"/>
      <c r="M193" s="113"/>
      <c r="N193" s="3"/>
      <c r="O193" s="3"/>
      <c r="P193" s="3"/>
      <c r="Q193" s="3"/>
      <c r="R193" s="3"/>
      <c r="S193" s="3"/>
      <c r="T193" s="3"/>
    </row>
    <row r="194" spans="1:20" ht="90.75" thickBot="1" x14ac:dyDescent="1.1000000000000001">
      <c r="A194" s="219" t="s">
        <v>277</v>
      </c>
      <c r="B194" s="206" t="s">
        <v>278</v>
      </c>
      <c r="C194" s="209">
        <v>5.081967213114754</v>
      </c>
      <c r="D194" s="210">
        <v>1.8844169381107498</v>
      </c>
      <c r="E194" s="207">
        <v>0.62919537669433634</v>
      </c>
      <c r="F194" s="230"/>
      <c r="G194" s="230"/>
      <c r="H194" s="199"/>
      <c r="I194" s="198"/>
      <c r="J194" s="199"/>
      <c r="K194" s="200"/>
      <c r="L194" s="201"/>
      <c r="M194" s="113"/>
      <c r="N194" s="3"/>
      <c r="O194" s="3"/>
      <c r="P194" s="3"/>
      <c r="Q194" s="3"/>
      <c r="R194" s="3"/>
      <c r="S194" s="3"/>
      <c r="T194" s="3"/>
    </row>
    <row r="195" spans="1:20" ht="90.75" thickBot="1" x14ac:dyDescent="1.1000000000000001">
      <c r="A195" s="219" t="s">
        <v>279</v>
      </c>
      <c r="B195" s="206" t="s">
        <v>280</v>
      </c>
      <c r="C195" s="209">
        <v>5.081967213114754</v>
      </c>
      <c r="D195" s="210">
        <v>1.8653939393939396</v>
      </c>
      <c r="E195" s="207">
        <v>0.63293861192570866</v>
      </c>
      <c r="F195" s="230"/>
      <c r="G195" s="230"/>
      <c r="H195" s="199"/>
      <c r="I195" s="198"/>
      <c r="J195" s="199"/>
      <c r="K195" s="200"/>
      <c r="L195" s="201"/>
      <c r="M195" s="113"/>
      <c r="N195" s="3"/>
      <c r="O195" s="3"/>
      <c r="P195" s="3"/>
      <c r="Q195" s="3"/>
      <c r="R195" s="3"/>
      <c r="S195" s="3"/>
      <c r="T195" s="3"/>
    </row>
    <row r="196" spans="1:20" ht="90.75" thickBot="1" x14ac:dyDescent="1.1000000000000001">
      <c r="A196" s="219" t="s">
        <v>426</v>
      </c>
      <c r="B196" s="206" t="s">
        <v>427</v>
      </c>
      <c r="C196" s="209">
        <v>5.9016393442622954</v>
      </c>
      <c r="D196" s="210">
        <v>2.1</v>
      </c>
      <c r="E196" s="207">
        <v>0.64416666666666667</v>
      </c>
      <c r="F196" s="230"/>
      <c r="G196" s="230"/>
      <c r="H196" s="199"/>
      <c r="I196" s="198"/>
      <c r="J196" s="199"/>
      <c r="K196" s="200"/>
      <c r="L196" s="201"/>
      <c r="M196" s="113"/>
      <c r="N196" s="3"/>
      <c r="O196" s="3"/>
      <c r="P196" s="3"/>
      <c r="Q196" s="3"/>
      <c r="R196" s="3"/>
      <c r="S196" s="3"/>
      <c r="T196" s="3"/>
    </row>
    <row r="197" spans="1:20" ht="90.75" thickBot="1" x14ac:dyDescent="1.1000000000000001">
      <c r="A197" s="219" t="s">
        <v>434</v>
      </c>
      <c r="B197" s="206" t="s">
        <v>435</v>
      </c>
      <c r="C197" s="209">
        <v>11.352459016393443</v>
      </c>
      <c r="D197" s="210">
        <v>6.73</v>
      </c>
      <c r="E197" s="207">
        <v>0.40717689530685919</v>
      </c>
      <c r="F197" s="230"/>
      <c r="G197" s="230"/>
      <c r="H197" s="199"/>
      <c r="I197" s="198"/>
      <c r="J197" s="199"/>
      <c r="K197" s="200"/>
      <c r="L197" s="201"/>
      <c r="M197" s="113"/>
      <c r="N197" s="3"/>
      <c r="O197" s="3"/>
      <c r="P197" s="3"/>
      <c r="Q197" s="3"/>
      <c r="R197" s="3"/>
      <c r="S197" s="3"/>
      <c r="T197" s="3"/>
    </row>
    <row r="198" spans="1:20" ht="90.75" thickBot="1" x14ac:dyDescent="1.1000000000000001">
      <c r="A198" s="219" t="s">
        <v>572</v>
      </c>
      <c r="B198" s="206" t="s">
        <v>573</v>
      </c>
      <c r="C198" s="209">
        <v>15.82</v>
      </c>
      <c r="D198" s="210">
        <v>5.7</v>
      </c>
      <c r="E198" s="207">
        <v>0.63969658659924145</v>
      </c>
      <c r="F198" s="230"/>
      <c r="G198" s="230"/>
      <c r="H198" s="199"/>
      <c r="I198" s="198"/>
      <c r="J198" s="199"/>
      <c r="K198" s="200"/>
      <c r="L198" s="201"/>
      <c r="M198" s="113"/>
      <c r="N198" s="3"/>
      <c r="O198" s="3"/>
      <c r="P198" s="3"/>
      <c r="Q198" s="3"/>
      <c r="R198" s="3"/>
      <c r="S198" s="3"/>
      <c r="T198" s="3"/>
    </row>
    <row r="199" spans="1:20" ht="90.75" thickBot="1" x14ac:dyDescent="1.1000000000000001">
      <c r="A199" s="219" t="s">
        <v>486</v>
      </c>
      <c r="B199" s="206" t="s">
        <v>487</v>
      </c>
      <c r="C199" s="209">
        <v>14.545454545454545</v>
      </c>
      <c r="D199" s="210">
        <v>8.777176470588234</v>
      </c>
      <c r="E199" s="207">
        <v>0.39656911764705893</v>
      </c>
      <c r="F199" s="230"/>
      <c r="G199" s="230"/>
      <c r="H199" s="199"/>
      <c r="I199" s="198"/>
      <c r="J199" s="199"/>
      <c r="K199" s="200"/>
      <c r="L199" s="201"/>
      <c r="M199" s="113"/>
      <c r="N199" s="3"/>
      <c r="O199" s="3"/>
      <c r="P199" s="3"/>
      <c r="Q199" s="3"/>
      <c r="R199" s="3"/>
      <c r="S199" s="3"/>
      <c r="T199" s="3"/>
    </row>
    <row r="200" spans="1:20" ht="90.75" thickBot="1" x14ac:dyDescent="1.1000000000000001">
      <c r="A200" s="219" t="s">
        <v>494</v>
      </c>
      <c r="B200" s="206" t="s">
        <v>495</v>
      </c>
      <c r="C200" s="209">
        <v>14.672131147540982</v>
      </c>
      <c r="D200" s="210">
        <v>4.5999999999999996</v>
      </c>
      <c r="E200" s="207">
        <v>0.68648044692737431</v>
      </c>
      <c r="F200" s="230"/>
      <c r="G200" s="230"/>
      <c r="H200" s="199"/>
      <c r="I200" s="198"/>
      <c r="J200" s="199"/>
      <c r="K200" s="200"/>
      <c r="L200" s="201"/>
      <c r="M200" s="113"/>
      <c r="N200" s="3"/>
      <c r="O200" s="3"/>
      <c r="P200" s="3"/>
      <c r="Q200" s="3"/>
      <c r="R200" s="3"/>
      <c r="S200" s="3"/>
      <c r="T200" s="3"/>
    </row>
    <row r="201" spans="1:20" ht="90.75" thickBot="1" x14ac:dyDescent="1.1000000000000001">
      <c r="A201" s="219" t="s">
        <v>498</v>
      </c>
      <c r="B201" s="206" t="s">
        <v>499</v>
      </c>
      <c r="C201" s="209">
        <v>5.081967213114754</v>
      </c>
      <c r="D201" s="210">
        <v>2</v>
      </c>
      <c r="E201" s="207">
        <v>0.6064516129032258</v>
      </c>
      <c r="F201" s="230"/>
      <c r="G201" s="230"/>
      <c r="H201" s="199"/>
      <c r="I201" s="198"/>
      <c r="J201" s="199"/>
      <c r="K201" s="200"/>
      <c r="L201" s="201"/>
      <c r="M201" s="113"/>
      <c r="N201" s="3"/>
      <c r="O201" s="3"/>
      <c r="P201" s="3"/>
      <c r="Q201" s="3"/>
      <c r="R201" s="3"/>
      <c r="S201" s="3"/>
      <c r="T201" s="3"/>
    </row>
    <row r="202" spans="1:20" ht="90.75" thickBot="1" x14ac:dyDescent="1.1000000000000001">
      <c r="A202" s="219" t="s">
        <v>488</v>
      </c>
      <c r="B202" s="206" t="s">
        <v>489</v>
      </c>
      <c r="C202" s="209">
        <v>19</v>
      </c>
      <c r="D202" s="210">
        <v>8.8360000000000021</v>
      </c>
      <c r="E202" s="207">
        <v>0.5349473684210525</v>
      </c>
      <c r="F202" s="230"/>
      <c r="G202" s="230"/>
      <c r="H202" s="199"/>
      <c r="I202" s="198"/>
      <c r="J202" s="199"/>
      <c r="K202" s="200"/>
      <c r="L202" s="201"/>
      <c r="M202" s="113"/>
      <c r="N202" s="3"/>
      <c r="O202" s="3"/>
      <c r="P202" s="3"/>
      <c r="Q202" s="3"/>
      <c r="R202" s="3"/>
      <c r="S202" s="3"/>
      <c r="T202" s="3"/>
    </row>
    <row r="203" spans="1:20" ht="90.75" thickBot="1" x14ac:dyDescent="1.1000000000000001">
      <c r="A203" s="219" t="s">
        <v>444</v>
      </c>
      <c r="B203" s="206" t="s">
        <v>445</v>
      </c>
      <c r="C203" s="209">
        <v>7.454545454545455</v>
      </c>
      <c r="D203" s="210">
        <v>4.6413333333333338</v>
      </c>
      <c r="E203" s="207">
        <v>0.37738211382113818</v>
      </c>
      <c r="F203" s="230"/>
      <c r="G203" s="230"/>
      <c r="H203" s="199"/>
      <c r="I203" s="198"/>
      <c r="J203" s="199"/>
      <c r="K203" s="200"/>
      <c r="L203" s="201"/>
      <c r="M203" s="113"/>
      <c r="N203" s="3"/>
      <c r="O203" s="3"/>
      <c r="P203" s="3"/>
      <c r="Q203" s="3"/>
      <c r="R203" s="3"/>
      <c r="S203" s="3"/>
      <c r="T203" s="3"/>
    </row>
    <row r="204" spans="1:20" ht="90.75" thickBot="1" x14ac:dyDescent="1.1000000000000001">
      <c r="A204" s="219" t="s">
        <v>281</v>
      </c>
      <c r="B204" s="206" t="s">
        <v>282</v>
      </c>
      <c r="C204" s="209">
        <v>8.9344262295081975</v>
      </c>
      <c r="D204" s="210">
        <v>2.92</v>
      </c>
      <c r="E204" s="207">
        <v>0.6731743119266056</v>
      </c>
      <c r="F204" s="230"/>
      <c r="G204" s="230"/>
      <c r="H204" s="199"/>
      <c r="I204" s="198"/>
      <c r="J204" s="199"/>
      <c r="K204" s="200"/>
      <c r="L204" s="201"/>
      <c r="M204" s="113"/>
      <c r="N204" s="3"/>
      <c r="O204" s="3"/>
      <c r="P204" s="3"/>
      <c r="Q204" s="3"/>
      <c r="R204" s="3"/>
      <c r="S204" s="3"/>
      <c r="T204" s="3"/>
    </row>
    <row r="205" spans="1:20" ht="90.75" thickBot="1" x14ac:dyDescent="1.1000000000000001">
      <c r="A205" s="219" t="s">
        <v>446</v>
      </c>
      <c r="B205" s="206" t="s">
        <v>447</v>
      </c>
      <c r="C205" s="209">
        <v>8.032786885245903</v>
      </c>
      <c r="D205" s="210">
        <v>3</v>
      </c>
      <c r="E205" s="207">
        <v>0.62653061224489803</v>
      </c>
      <c r="F205" s="230"/>
      <c r="G205" s="230"/>
      <c r="H205" s="199"/>
      <c r="I205" s="198"/>
      <c r="J205" s="199"/>
      <c r="K205" s="200"/>
      <c r="L205" s="201"/>
      <c r="M205" s="113"/>
      <c r="N205" s="3"/>
      <c r="O205" s="3"/>
      <c r="P205" s="3"/>
      <c r="Q205" s="3"/>
      <c r="R205" s="3"/>
      <c r="S205" s="3"/>
      <c r="T205" s="3"/>
    </row>
    <row r="206" spans="1:20" ht="90.75" thickBot="1" x14ac:dyDescent="1.1000000000000001">
      <c r="A206" s="219" t="s">
        <v>283</v>
      </c>
      <c r="B206" s="220" t="s">
        <v>284</v>
      </c>
      <c r="C206" s="209">
        <v>4.4262295081967213</v>
      </c>
      <c r="D206" s="210">
        <v>1.55</v>
      </c>
      <c r="E206" s="207">
        <v>0.64981481481481485</v>
      </c>
      <c r="F206" s="230"/>
      <c r="G206" s="230"/>
      <c r="H206" s="199"/>
      <c r="I206" s="198"/>
      <c r="J206" s="199"/>
      <c r="K206" s="200"/>
      <c r="L206" s="201"/>
      <c r="M206" s="113"/>
      <c r="N206" s="3"/>
      <c r="O206" s="3"/>
      <c r="P206" s="3"/>
      <c r="Q206" s="3"/>
      <c r="R206" s="3"/>
      <c r="S206" s="3"/>
      <c r="T206" s="3"/>
    </row>
    <row r="207" spans="1:20" ht="90.75" thickBot="1" x14ac:dyDescent="1.1000000000000001">
      <c r="A207" s="219" t="s">
        <v>476</v>
      </c>
      <c r="B207" s="206" t="s">
        <v>477</v>
      </c>
      <c r="C207" s="209">
        <v>4.918032786885246</v>
      </c>
      <c r="D207" s="210">
        <v>1.7</v>
      </c>
      <c r="E207" s="207">
        <v>0.65433333333333343</v>
      </c>
      <c r="F207" s="230"/>
      <c r="G207" s="230"/>
      <c r="H207" s="199"/>
      <c r="I207" s="198"/>
      <c r="J207" s="199"/>
      <c r="K207" s="200"/>
      <c r="L207" s="201"/>
      <c r="M207" s="113"/>
      <c r="N207" s="3"/>
      <c r="O207" s="3"/>
      <c r="P207" s="3"/>
      <c r="Q207" s="3"/>
      <c r="R207" s="3"/>
      <c r="S207" s="3"/>
      <c r="T207" s="3"/>
    </row>
    <row r="208" spans="1:20" ht="90.75" thickBot="1" x14ac:dyDescent="1.1000000000000001">
      <c r="A208" s="219" t="s">
        <v>478</v>
      </c>
      <c r="B208" s="206" t="s">
        <v>479</v>
      </c>
      <c r="C208" s="209">
        <v>6.1475409836065573</v>
      </c>
      <c r="D208" s="210">
        <v>2</v>
      </c>
      <c r="E208" s="207">
        <v>0.67466666666666664</v>
      </c>
      <c r="F208" s="230"/>
      <c r="G208" s="230"/>
      <c r="H208" s="199"/>
      <c r="I208" s="198"/>
      <c r="J208" s="199"/>
      <c r="K208" s="200"/>
      <c r="L208" s="201"/>
      <c r="M208" s="113"/>
      <c r="N208" s="3"/>
      <c r="O208" s="3"/>
      <c r="P208" s="3"/>
      <c r="Q208" s="3"/>
      <c r="R208" s="3"/>
      <c r="S208" s="3"/>
      <c r="T208" s="3"/>
    </row>
    <row r="209" spans="1:20" ht="90.75" thickBot="1" x14ac:dyDescent="1.1000000000000001">
      <c r="A209" s="219" t="s">
        <v>514</v>
      </c>
      <c r="B209" s="206" t="s">
        <v>515</v>
      </c>
      <c r="C209" s="209">
        <v>7.2950819672131155</v>
      </c>
      <c r="D209" s="210">
        <v>2.4500000000000002</v>
      </c>
      <c r="E209" s="207">
        <v>0.6641573033707866</v>
      </c>
      <c r="F209" s="230"/>
      <c r="G209" s="230"/>
      <c r="H209" s="199"/>
      <c r="I209" s="198"/>
      <c r="J209" s="199"/>
      <c r="K209" s="200"/>
      <c r="L209" s="201"/>
      <c r="M209" s="113"/>
      <c r="N209" s="3"/>
      <c r="O209" s="3"/>
      <c r="P209" s="3"/>
      <c r="Q209" s="3"/>
      <c r="R209" s="3"/>
      <c r="S209" s="3"/>
      <c r="T209" s="3"/>
    </row>
    <row r="210" spans="1:20" ht="90.75" thickBot="1" x14ac:dyDescent="1.1000000000000001">
      <c r="A210" s="219" t="s">
        <v>450</v>
      </c>
      <c r="B210" s="206" t="s">
        <v>451</v>
      </c>
      <c r="C210" s="209">
        <v>12.131147540983607</v>
      </c>
      <c r="D210" s="210">
        <v>4.616406779661018</v>
      </c>
      <c r="E210" s="207">
        <v>0.61945836005497013</v>
      </c>
      <c r="F210" s="230"/>
      <c r="G210" s="230"/>
      <c r="H210" s="199"/>
      <c r="I210" s="198"/>
      <c r="J210" s="199"/>
      <c r="K210" s="200"/>
      <c r="L210" s="201"/>
      <c r="M210" s="113"/>
      <c r="N210" s="3"/>
      <c r="O210" s="3"/>
      <c r="P210" s="3"/>
      <c r="Q210" s="3"/>
      <c r="R210" s="3"/>
      <c r="S210" s="3"/>
      <c r="T210" s="3"/>
    </row>
    <row r="211" spans="1:20" ht="90.75" thickBot="1" x14ac:dyDescent="1.1000000000000001">
      <c r="A211" s="219" t="s">
        <v>420</v>
      </c>
      <c r="B211" s="206" t="s">
        <v>421</v>
      </c>
      <c r="C211" s="209">
        <v>6.4754098360655741</v>
      </c>
      <c r="D211" s="210">
        <v>2.5</v>
      </c>
      <c r="E211" s="207">
        <v>0.61392405063291133</v>
      </c>
      <c r="F211" s="230"/>
      <c r="G211" s="230"/>
      <c r="H211" s="199"/>
      <c r="I211" s="198"/>
      <c r="J211" s="199"/>
      <c r="K211" s="200"/>
      <c r="L211" s="201"/>
      <c r="M211" s="113"/>
      <c r="N211" s="3"/>
      <c r="O211" s="3"/>
      <c r="P211" s="3"/>
      <c r="Q211" s="3"/>
      <c r="R211" s="3"/>
      <c r="S211" s="3"/>
      <c r="T211" s="3"/>
    </row>
    <row r="212" spans="1:20" ht="90.75" thickBot="1" x14ac:dyDescent="1.1000000000000001">
      <c r="A212" s="219" t="s">
        <v>285</v>
      </c>
      <c r="B212" s="206" t="s">
        <v>286</v>
      </c>
      <c r="C212" s="209">
        <v>19.545454545454543</v>
      </c>
      <c r="D212" s="210">
        <v>13.35</v>
      </c>
      <c r="E212" s="207">
        <v>0.31697674418604649</v>
      </c>
      <c r="F212" s="230"/>
      <c r="G212" s="230"/>
      <c r="H212" s="199"/>
      <c r="I212" s="198"/>
      <c r="J212" s="199"/>
      <c r="K212" s="200"/>
      <c r="L212" s="201"/>
      <c r="M212" s="113"/>
      <c r="N212" s="3"/>
      <c r="O212" s="3"/>
      <c r="P212" s="3"/>
      <c r="Q212" s="3"/>
      <c r="R212" s="3"/>
      <c r="S212" s="3"/>
      <c r="T212" s="3"/>
    </row>
    <row r="213" spans="1:20" ht="90.75" thickBot="1" x14ac:dyDescent="1.1000000000000001">
      <c r="A213" s="219" t="s">
        <v>500</v>
      </c>
      <c r="B213" s="206" t="s">
        <v>501</v>
      </c>
      <c r="C213" s="209">
        <v>21.557377049180328</v>
      </c>
      <c r="D213" s="210">
        <v>14.202</v>
      </c>
      <c r="E213" s="207">
        <v>0.34120000000000006</v>
      </c>
      <c r="F213" s="230"/>
      <c r="G213" s="230"/>
      <c r="H213" s="199"/>
      <c r="I213" s="198"/>
      <c r="J213" s="199"/>
      <c r="K213" s="200"/>
      <c r="L213" s="201"/>
      <c r="M213" s="113"/>
      <c r="N213" s="3"/>
      <c r="O213" s="3"/>
      <c r="P213" s="3"/>
      <c r="Q213" s="3"/>
      <c r="R213" s="3"/>
      <c r="S213" s="3"/>
      <c r="T213" s="3"/>
    </row>
    <row r="214" spans="1:20" ht="90.75" thickBot="1" x14ac:dyDescent="1.1000000000000001">
      <c r="A214" s="219" t="s">
        <v>480</v>
      </c>
      <c r="B214" s="206" t="s">
        <v>481</v>
      </c>
      <c r="C214" s="209">
        <v>8.0857142857142854</v>
      </c>
      <c r="D214" s="210">
        <v>2.5</v>
      </c>
      <c r="E214" s="207">
        <v>0.69081272084805656</v>
      </c>
      <c r="F214" s="230"/>
      <c r="G214" s="230"/>
      <c r="H214" s="199"/>
      <c r="I214" s="198"/>
      <c r="J214" s="199"/>
      <c r="K214" s="200"/>
      <c r="L214" s="201"/>
      <c r="M214" s="113"/>
      <c r="N214" s="3"/>
      <c r="O214" s="3"/>
      <c r="P214" s="3"/>
      <c r="Q214" s="3"/>
      <c r="R214" s="3"/>
      <c r="S214" s="3"/>
      <c r="T214" s="3"/>
    </row>
    <row r="215" spans="1:20" ht="90.75" thickBot="1" x14ac:dyDescent="1.1000000000000001">
      <c r="A215" s="219" t="s">
        <v>468</v>
      </c>
      <c r="B215" s="206" t="s">
        <v>469</v>
      </c>
      <c r="C215" s="209">
        <v>60.901639344262293</v>
      </c>
      <c r="D215" s="210">
        <v>35</v>
      </c>
      <c r="E215" s="207">
        <v>0.42530282637954242</v>
      </c>
      <c r="F215" s="230"/>
      <c r="G215" s="230"/>
      <c r="H215" s="199"/>
      <c r="I215" s="198"/>
      <c r="J215" s="199"/>
      <c r="K215" s="200"/>
      <c r="L215" s="201"/>
      <c r="M215" s="113"/>
      <c r="N215" s="3"/>
      <c r="O215" s="3"/>
      <c r="P215" s="3"/>
      <c r="Q215" s="3"/>
      <c r="R215" s="3"/>
      <c r="S215" s="3"/>
      <c r="T215" s="3"/>
    </row>
    <row r="216" spans="1:20" ht="90.75" thickBot="1" x14ac:dyDescent="1.1000000000000001">
      <c r="A216" s="219" t="s">
        <v>287</v>
      </c>
      <c r="B216" s="206" t="s">
        <v>288</v>
      </c>
      <c r="C216" s="209">
        <v>19.90909090909091</v>
      </c>
      <c r="D216" s="210">
        <v>9</v>
      </c>
      <c r="E216" s="207">
        <v>0.54794520547945202</v>
      </c>
      <c r="F216" s="231"/>
      <c r="G216" s="232"/>
      <c r="H216" s="199"/>
      <c r="I216" s="198"/>
      <c r="J216" s="199"/>
      <c r="K216" s="200"/>
      <c r="L216" s="201"/>
      <c r="M216" s="113"/>
      <c r="N216" s="3"/>
      <c r="O216" s="3"/>
      <c r="P216" s="3"/>
      <c r="Q216" s="3"/>
      <c r="R216" s="3"/>
      <c r="S216" s="3"/>
      <c r="T216" s="3"/>
    </row>
    <row r="217" spans="1:20" ht="90.75" thickBot="1" x14ac:dyDescent="1.1000000000000001">
      <c r="A217" s="219" t="s">
        <v>412</v>
      </c>
      <c r="B217" s="206" t="s">
        <v>413</v>
      </c>
      <c r="C217" s="209">
        <v>6.0909090909090908</v>
      </c>
      <c r="D217" s="210">
        <v>3.4170583554376655</v>
      </c>
      <c r="E217" s="207">
        <v>0.43899041925650273</v>
      </c>
      <c r="F217" s="230"/>
      <c r="G217" s="230"/>
      <c r="H217" s="199"/>
      <c r="I217" s="198"/>
      <c r="J217" s="199"/>
      <c r="K217" s="200"/>
      <c r="L217" s="201"/>
      <c r="M217" s="113"/>
      <c r="N217" s="3"/>
      <c r="O217" s="3"/>
      <c r="P217" s="3"/>
      <c r="Q217" s="3"/>
      <c r="R217" s="3"/>
      <c r="S217" s="3"/>
      <c r="T217" s="3"/>
    </row>
    <row r="218" spans="1:20" ht="90.75" thickBot="1" x14ac:dyDescent="1.1000000000000001">
      <c r="A218" s="219" t="s">
        <v>428</v>
      </c>
      <c r="B218" s="206" t="s">
        <v>429</v>
      </c>
      <c r="C218" s="209">
        <v>13.032786885245903</v>
      </c>
      <c r="D218" s="210">
        <v>7.1</v>
      </c>
      <c r="E218" s="207">
        <v>0.45522012578616355</v>
      </c>
      <c r="F218" s="230"/>
      <c r="G218" s="230"/>
      <c r="H218" s="199"/>
      <c r="I218" s="198"/>
      <c r="J218" s="199"/>
      <c r="K218" s="200"/>
      <c r="L218" s="201"/>
      <c r="M218" s="113"/>
      <c r="N218" s="3"/>
      <c r="O218" s="3"/>
      <c r="P218" s="3"/>
      <c r="Q218" s="3"/>
      <c r="R218" s="3"/>
      <c r="S218" s="3"/>
      <c r="T218" s="3"/>
    </row>
    <row r="219" spans="1:20" ht="90.75" thickBot="1" x14ac:dyDescent="1.1000000000000001">
      <c r="A219" s="219" t="s">
        <v>528</v>
      </c>
      <c r="B219" s="206" t="s">
        <v>529</v>
      </c>
      <c r="C219" s="209">
        <v>11.818181818181817</v>
      </c>
      <c r="D219" s="210">
        <v>7</v>
      </c>
      <c r="E219" s="207">
        <v>0.40769230769230758</v>
      </c>
      <c r="F219" s="230"/>
      <c r="G219" s="230"/>
      <c r="H219" s="199"/>
      <c r="I219" s="198"/>
      <c r="J219" s="199"/>
      <c r="K219" s="200"/>
      <c r="L219" s="201"/>
      <c r="M219" s="113"/>
      <c r="N219" s="3"/>
      <c r="O219" s="3"/>
      <c r="P219" s="3"/>
      <c r="Q219" s="3"/>
      <c r="R219" s="3"/>
      <c r="S219" s="3"/>
      <c r="T219" s="3"/>
    </row>
    <row r="220" spans="1:20" ht="90.75" thickBot="1" x14ac:dyDescent="1.1000000000000001">
      <c r="A220" s="219" t="s">
        <v>448</v>
      </c>
      <c r="B220" s="206" t="s">
        <v>449</v>
      </c>
      <c r="C220" s="209">
        <v>7.5238095238095237</v>
      </c>
      <c r="D220" s="210">
        <v>1.9749999999999996</v>
      </c>
      <c r="E220" s="207">
        <v>0.73750000000000004</v>
      </c>
      <c r="F220" s="230"/>
      <c r="G220" s="230"/>
      <c r="H220" s="199"/>
      <c r="I220" s="198"/>
      <c r="J220" s="199"/>
      <c r="K220" s="200"/>
      <c r="L220" s="201"/>
      <c r="M220" s="113"/>
      <c r="N220" s="3"/>
      <c r="O220" s="3"/>
      <c r="P220" s="3"/>
      <c r="Q220" s="3"/>
      <c r="R220" s="3"/>
      <c r="S220" s="3"/>
      <c r="T220" s="3"/>
    </row>
    <row r="221" spans="1:20" ht="90.75" thickBot="1" x14ac:dyDescent="1.1000000000000001">
      <c r="A221" s="219" t="s">
        <v>508</v>
      </c>
      <c r="B221" s="206" t="s">
        <v>509</v>
      </c>
      <c r="C221" s="209">
        <v>6.9672131147540988</v>
      </c>
      <c r="D221" s="210">
        <v>4.0211764705882356</v>
      </c>
      <c r="E221" s="207">
        <v>0.42284290657439449</v>
      </c>
      <c r="F221" s="230"/>
      <c r="G221" s="230"/>
      <c r="H221" s="199"/>
      <c r="I221" s="198"/>
      <c r="J221" s="199"/>
      <c r="K221" s="200"/>
      <c r="L221" s="201"/>
      <c r="M221" s="113"/>
      <c r="N221" s="3"/>
      <c r="O221" s="3"/>
      <c r="P221" s="3"/>
      <c r="Q221" s="3"/>
      <c r="R221" s="3"/>
      <c r="S221" s="3"/>
      <c r="T221" s="3"/>
    </row>
    <row r="222" spans="1:20" ht="90.75" thickBot="1" x14ac:dyDescent="1.1000000000000001">
      <c r="A222" s="219" t="s">
        <v>466</v>
      </c>
      <c r="B222" s="206" t="s">
        <v>467</v>
      </c>
      <c r="C222" s="209">
        <v>9.0909090909090899</v>
      </c>
      <c r="D222" s="210">
        <v>5.7</v>
      </c>
      <c r="E222" s="207">
        <v>0.37299999999999989</v>
      </c>
      <c r="F222" s="230"/>
      <c r="G222" s="230"/>
      <c r="H222" s="199"/>
      <c r="I222" s="198"/>
      <c r="J222" s="199"/>
      <c r="K222" s="200"/>
      <c r="L222" s="201"/>
      <c r="M222" s="113"/>
      <c r="N222" s="3"/>
      <c r="O222" s="3"/>
      <c r="P222" s="3"/>
      <c r="Q222" s="3"/>
      <c r="R222" s="3"/>
      <c r="S222" s="3"/>
      <c r="T222" s="3"/>
    </row>
    <row r="223" spans="1:20" ht="90.75" thickBot="1" x14ac:dyDescent="1.1000000000000001">
      <c r="A223" s="219" t="s">
        <v>414</v>
      </c>
      <c r="B223" s="206" t="s">
        <v>415</v>
      </c>
      <c r="C223" s="209">
        <v>16.818181818181817</v>
      </c>
      <c r="D223" s="210">
        <v>8.4</v>
      </c>
      <c r="E223" s="207">
        <v>0.50054054054054054</v>
      </c>
      <c r="F223" s="230"/>
      <c r="G223" s="230"/>
      <c r="H223" s="199"/>
      <c r="I223" s="198"/>
      <c r="J223" s="199"/>
      <c r="K223" s="200"/>
      <c r="L223" s="201"/>
      <c r="M223" s="113"/>
      <c r="N223" s="3"/>
      <c r="O223" s="3"/>
      <c r="P223" s="3"/>
      <c r="Q223" s="3"/>
      <c r="R223" s="3"/>
      <c r="S223" s="3"/>
      <c r="T223" s="3"/>
    </row>
    <row r="224" spans="1:20" ht="90.75" thickBot="1" x14ac:dyDescent="1.1000000000000001">
      <c r="A224" s="219" t="s">
        <v>526</v>
      </c>
      <c r="B224" s="206" t="s">
        <v>527</v>
      </c>
      <c r="C224" s="209">
        <v>6.2295081967213122</v>
      </c>
      <c r="D224" s="210">
        <v>3.25</v>
      </c>
      <c r="E224" s="207">
        <v>0.4782894736842106</v>
      </c>
      <c r="F224" s="230"/>
      <c r="G224" s="230"/>
      <c r="H224" s="199"/>
      <c r="I224" s="198"/>
      <c r="J224" s="199"/>
      <c r="K224" s="200"/>
      <c r="L224" s="201"/>
      <c r="M224" s="113"/>
      <c r="N224" s="3"/>
      <c r="O224" s="3"/>
      <c r="P224" s="3"/>
      <c r="Q224" s="3"/>
      <c r="R224" s="3"/>
      <c r="S224" s="3"/>
      <c r="T224" s="3"/>
    </row>
    <row r="225" spans="1:20" ht="90.75" thickBot="1" x14ac:dyDescent="1.1000000000000001">
      <c r="A225" s="219" t="s">
        <v>510</v>
      </c>
      <c r="B225" s="206" t="s">
        <v>511</v>
      </c>
      <c r="C225" s="209">
        <v>9.4262295081967213</v>
      </c>
      <c r="D225" s="210">
        <v>4.7</v>
      </c>
      <c r="E225" s="207">
        <v>0.50139130434782608</v>
      </c>
      <c r="F225" s="230"/>
      <c r="G225" s="230"/>
      <c r="H225" s="199"/>
      <c r="I225" s="198"/>
      <c r="J225" s="199"/>
      <c r="K225" s="200"/>
      <c r="L225" s="201"/>
      <c r="M225" s="113"/>
      <c r="N225" s="3"/>
      <c r="O225" s="3"/>
      <c r="P225" s="3"/>
      <c r="Q225" s="3"/>
      <c r="R225" s="3"/>
      <c r="S225" s="3"/>
      <c r="T225" s="3"/>
    </row>
    <row r="226" spans="1:20" ht="90.75" thickBot="1" x14ac:dyDescent="1.1000000000000001">
      <c r="A226" s="219" t="s">
        <v>524</v>
      </c>
      <c r="B226" s="206" t="s">
        <v>525</v>
      </c>
      <c r="C226" s="209">
        <v>5.0000000000000009</v>
      </c>
      <c r="D226" s="210">
        <v>2.6</v>
      </c>
      <c r="E226" s="207">
        <v>0.48000000000000009</v>
      </c>
      <c r="F226" s="230"/>
      <c r="G226" s="230"/>
      <c r="H226" s="199"/>
      <c r="I226" s="198"/>
      <c r="J226" s="199"/>
      <c r="K226" s="200"/>
      <c r="L226" s="201"/>
      <c r="M226" s="113"/>
      <c r="N226" s="3"/>
      <c r="O226" s="3"/>
      <c r="P226" s="3"/>
      <c r="Q226" s="3"/>
      <c r="R226" s="3"/>
      <c r="S226" s="3"/>
      <c r="T226" s="3"/>
    </row>
    <row r="227" spans="1:20" ht="90.75" thickBot="1" x14ac:dyDescent="1.1000000000000001">
      <c r="A227" s="219" t="s">
        <v>522</v>
      </c>
      <c r="B227" s="206" t="s">
        <v>523</v>
      </c>
      <c r="C227" s="209">
        <v>5.8196721311475414</v>
      </c>
      <c r="D227" s="210">
        <v>3</v>
      </c>
      <c r="E227" s="207">
        <v>0.48450704225352115</v>
      </c>
      <c r="F227" s="230"/>
      <c r="G227" s="230"/>
      <c r="H227" s="199"/>
      <c r="I227" s="198"/>
      <c r="J227" s="199"/>
      <c r="K227" s="200"/>
      <c r="L227" s="201"/>
      <c r="M227" s="113"/>
      <c r="N227" s="3"/>
      <c r="O227" s="3"/>
      <c r="P227" s="3"/>
      <c r="Q227" s="3"/>
      <c r="R227" s="3"/>
      <c r="S227" s="3"/>
      <c r="T227" s="3"/>
    </row>
    <row r="228" spans="1:20" ht="90.75" thickBot="1" x14ac:dyDescent="1.1000000000000001">
      <c r="A228" s="219" t="s">
        <v>464</v>
      </c>
      <c r="B228" s="206" t="s">
        <v>465</v>
      </c>
      <c r="C228" s="209">
        <v>5.6557377049180335</v>
      </c>
      <c r="D228" s="210">
        <v>3</v>
      </c>
      <c r="E228" s="207">
        <v>0.46956521739130441</v>
      </c>
      <c r="F228" s="230"/>
      <c r="G228" s="230"/>
      <c r="H228" s="199"/>
      <c r="I228" s="198"/>
      <c r="J228" s="199"/>
      <c r="K228" s="200"/>
      <c r="L228" s="201"/>
      <c r="M228" s="113"/>
      <c r="N228" s="3"/>
      <c r="O228" s="3"/>
      <c r="P228" s="3"/>
      <c r="Q228" s="3"/>
      <c r="R228" s="3"/>
      <c r="S228" s="3"/>
      <c r="T228" s="3"/>
    </row>
    <row r="229" spans="1:20" ht="90.75" thickBot="1" x14ac:dyDescent="1.1000000000000001">
      <c r="A229" s="219" t="s">
        <v>504</v>
      </c>
      <c r="B229" s="206" t="s">
        <v>505</v>
      </c>
      <c r="C229" s="209">
        <v>14.344262295081968</v>
      </c>
      <c r="D229" s="210">
        <v>10.199999999999999</v>
      </c>
      <c r="E229" s="207">
        <v>0.28891428571428579</v>
      </c>
      <c r="F229" s="230"/>
      <c r="G229" s="230"/>
      <c r="H229" s="199"/>
      <c r="I229" s="198"/>
      <c r="J229" s="199"/>
      <c r="K229" s="200"/>
      <c r="L229" s="201"/>
      <c r="M229" s="113"/>
      <c r="N229" s="3"/>
      <c r="O229" s="3"/>
      <c r="P229" s="3"/>
      <c r="Q229" s="3"/>
      <c r="R229" s="3"/>
      <c r="S229" s="3"/>
      <c r="T229" s="3"/>
    </row>
    <row r="230" spans="1:20" ht="90.75" thickBot="1" x14ac:dyDescent="1.1000000000000001">
      <c r="A230" s="219" t="s">
        <v>540</v>
      </c>
      <c r="B230" s="206" t="s">
        <v>541</v>
      </c>
      <c r="C230" s="209">
        <v>14.999999999999998</v>
      </c>
      <c r="D230" s="210">
        <v>6.9300000000000015</v>
      </c>
      <c r="E230" s="207">
        <v>0.53799999999999981</v>
      </c>
      <c r="F230" s="230"/>
      <c r="G230" s="230"/>
      <c r="H230" s="199"/>
      <c r="I230" s="198"/>
      <c r="J230" s="199"/>
      <c r="K230" s="200"/>
      <c r="L230" s="201"/>
      <c r="M230" s="113"/>
      <c r="N230" s="3"/>
      <c r="O230" s="3"/>
      <c r="P230" s="3"/>
      <c r="Q230" s="3"/>
      <c r="R230" s="3"/>
      <c r="S230" s="3"/>
      <c r="T230" s="3"/>
    </row>
    <row r="231" spans="1:20" ht="90.75" thickBot="1" x14ac:dyDescent="1.1000000000000001">
      <c r="A231" s="219" t="s">
        <v>536</v>
      </c>
      <c r="B231" s="206" t="s">
        <v>537</v>
      </c>
      <c r="C231" s="209">
        <v>14.999999999999998</v>
      </c>
      <c r="D231" s="210">
        <v>6.9300000000000015</v>
      </c>
      <c r="E231" s="207">
        <v>0.53799999999999981</v>
      </c>
      <c r="F231" s="230"/>
      <c r="G231" s="230"/>
      <c r="H231" s="199"/>
      <c r="I231" s="198"/>
      <c r="J231" s="199"/>
      <c r="K231" s="200"/>
      <c r="L231" s="201"/>
      <c r="M231" s="113"/>
      <c r="N231" s="3"/>
      <c r="O231" s="3"/>
      <c r="P231" s="3"/>
      <c r="Q231" s="3"/>
      <c r="R231" s="3"/>
      <c r="S231" s="3"/>
      <c r="T231" s="3"/>
    </row>
    <row r="232" spans="1:20" ht="90.75" thickBot="1" x14ac:dyDescent="1.1000000000000001">
      <c r="A232" s="219" t="s">
        <v>538</v>
      </c>
      <c r="B232" s="206" t="s">
        <v>539</v>
      </c>
      <c r="C232" s="209">
        <v>14.999999999999998</v>
      </c>
      <c r="D232" s="210">
        <v>6.9300000000000015</v>
      </c>
      <c r="E232" s="207">
        <v>0.53799999999999981</v>
      </c>
      <c r="F232" s="230"/>
      <c r="G232" s="230"/>
      <c r="H232" s="199"/>
      <c r="I232" s="198"/>
      <c r="J232" s="199"/>
      <c r="K232" s="200"/>
      <c r="L232" s="201"/>
      <c r="M232" s="113"/>
      <c r="N232" s="3"/>
      <c r="O232" s="3"/>
      <c r="P232" s="3"/>
      <c r="Q232" s="3"/>
      <c r="R232" s="3"/>
      <c r="S232" s="3"/>
      <c r="T232" s="3"/>
    </row>
    <row r="233" spans="1:20" ht="90.75" thickBot="1" x14ac:dyDescent="1.1000000000000001">
      <c r="A233" s="219" t="s">
        <v>544</v>
      </c>
      <c r="B233" s="206" t="s">
        <v>545</v>
      </c>
      <c r="C233" s="209">
        <v>14.999999999999998</v>
      </c>
      <c r="D233" s="210">
        <v>6.9300000000000015</v>
      </c>
      <c r="E233" s="207">
        <v>0.53799999999999981</v>
      </c>
      <c r="F233" s="230"/>
      <c r="G233" s="230"/>
      <c r="H233" s="199"/>
      <c r="I233" s="198"/>
      <c r="J233" s="199"/>
      <c r="K233" s="200"/>
      <c r="L233" s="201"/>
      <c r="M233" s="113"/>
      <c r="N233" s="3"/>
      <c r="O233" s="3"/>
      <c r="P233" s="3"/>
      <c r="Q233" s="3"/>
      <c r="R233" s="3"/>
      <c r="S233" s="3"/>
      <c r="T233" s="3"/>
    </row>
    <row r="234" spans="1:20" ht="90.75" thickBot="1" x14ac:dyDescent="1.1000000000000001">
      <c r="A234" s="219" t="s">
        <v>546</v>
      </c>
      <c r="B234" s="206" t="s">
        <v>547</v>
      </c>
      <c r="C234" s="209">
        <v>14.999999999999998</v>
      </c>
      <c r="D234" s="210">
        <v>6.9300000000000015</v>
      </c>
      <c r="E234" s="207">
        <v>0.53799999999999981</v>
      </c>
      <c r="F234" s="230"/>
      <c r="G234" s="230"/>
      <c r="H234" s="199"/>
      <c r="I234" s="198"/>
      <c r="J234" s="199"/>
      <c r="K234" s="200"/>
      <c r="L234" s="201"/>
      <c r="M234" s="113"/>
      <c r="N234" s="3"/>
      <c r="O234" s="3"/>
      <c r="P234" s="3"/>
      <c r="Q234" s="3"/>
      <c r="R234" s="3"/>
      <c r="S234" s="3"/>
      <c r="T234" s="3"/>
    </row>
    <row r="235" spans="1:20" ht="90.75" thickBot="1" x14ac:dyDescent="1.1000000000000001">
      <c r="A235" s="219" t="s">
        <v>550</v>
      </c>
      <c r="B235" s="206" t="s">
        <v>551</v>
      </c>
      <c r="C235" s="209">
        <v>14.999999999999998</v>
      </c>
      <c r="D235" s="210">
        <v>6.9300000000000015</v>
      </c>
      <c r="E235" s="207">
        <v>0.53799999999999981</v>
      </c>
      <c r="F235" s="230"/>
      <c r="G235" s="230"/>
      <c r="H235" s="199"/>
      <c r="I235" s="198"/>
      <c r="J235" s="199"/>
      <c r="K235" s="200"/>
      <c r="L235" s="201"/>
      <c r="M235" s="113"/>
      <c r="N235" s="3"/>
      <c r="O235" s="3"/>
      <c r="P235" s="3"/>
      <c r="Q235" s="3"/>
      <c r="R235" s="3"/>
      <c r="S235" s="3"/>
      <c r="T235" s="3"/>
    </row>
    <row r="236" spans="1:20" ht="90.75" thickBot="1" x14ac:dyDescent="1.1000000000000001">
      <c r="A236" s="219" t="s">
        <v>548</v>
      </c>
      <c r="B236" s="206" t="s">
        <v>549</v>
      </c>
      <c r="C236" s="209">
        <v>14.999999999999998</v>
      </c>
      <c r="D236" s="210">
        <v>6.9300000000000015</v>
      </c>
      <c r="E236" s="207">
        <v>0.53799999999999981</v>
      </c>
      <c r="F236" s="230"/>
      <c r="G236" s="230"/>
      <c r="H236" s="199"/>
      <c r="I236" s="198"/>
      <c r="J236" s="199"/>
      <c r="K236" s="200"/>
      <c r="L236" s="201"/>
      <c r="M236" s="113"/>
      <c r="N236" s="3"/>
      <c r="O236" s="3"/>
      <c r="P236" s="3"/>
      <c r="Q236" s="3"/>
      <c r="R236" s="3"/>
      <c r="S236" s="3"/>
      <c r="T236" s="3"/>
    </row>
    <row r="237" spans="1:20" ht="90.75" thickBot="1" x14ac:dyDescent="1.1000000000000001">
      <c r="A237" s="219" t="s">
        <v>542</v>
      </c>
      <c r="B237" s="206" t="s">
        <v>543</v>
      </c>
      <c r="C237" s="209">
        <v>14.999999999999998</v>
      </c>
      <c r="D237" s="210">
        <v>6.9300000000000015</v>
      </c>
      <c r="E237" s="207">
        <v>0.53799999999999981</v>
      </c>
      <c r="F237" s="230"/>
      <c r="G237" s="230"/>
      <c r="H237" s="199"/>
      <c r="I237" s="198"/>
      <c r="J237" s="199"/>
      <c r="K237" s="200"/>
      <c r="L237" s="201"/>
      <c r="M237" s="113"/>
      <c r="N237" s="3"/>
      <c r="O237" s="3"/>
      <c r="P237" s="3"/>
      <c r="Q237" s="3"/>
      <c r="R237" s="3"/>
      <c r="S237" s="3"/>
      <c r="T237" s="3"/>
    </row>
    <row r="238" spans="1:20" ht="90.75" thickBot="1" x14ac:dyDescent="1.1000000000000001">
      <c r="A238" s="219" t="s">
        <v>534</v>
      </c>
      <c r="B238" s="206" t="s">
        <v>535</v>
      </c>
      <c r="C238" s="209">
        <v>14.999999999999998</v>
      </c>
      <c r="D238" s="210">
        <v>6.9300000000000015</v>
      </c>
      <c r="E238" s="207">
        <v>0.53799999999999981</v>
      </c>
      <c r="F238" s="230"/>
      <c r="G238" s="230"/>
      <c r="H238" s="199"/>
      <c r="I238" s="198"/>
      <c r="J238" s="199"/>
      <c r="K238" s="200"/>
      <c r="L238" s="201"/>
      <c r="M238" s="113"/>
      <c r="N238" s="3"/>
      <c r="O238" s="3"/>
      <c r="P238" s="3"/>
      <c r="Q238" s="3"/>
      <c r="R238" s="3"/>
      <c r="S238" s="3"/>
      <c r="T238" s="3"/>
    </row>
    <row r="239" spans="1:20" ht="90.75" thickBot="1" x14ac:dyDescent="1.1000000000000001">
      <c r="A239" s="219" t="s">
        <v>484</v>
      </c>
      <c r="B239" s="206" t="s">
        <v>485</v>
      </c>
      <c r="C239" s="209">
        <v>14.09090909090909</v>
      </c>
      <c r="D239" s="210">
        <v>5.7349999999999994</v>
      </c>
      <c r="E239" s="207">
        <v>0.59299999999999997</v>
      </c>
      <c r="F239" s="230"/>
      <c r="G239" s="230"/>
      <c r="H239" s="199"/>
      <c r="I239" s="198"/>
      <c r="J239" s="199"/>
      <c r="K239" s="200"/>
      <c r="L239" s="201"/>
      <c r="M239" s="113"/>
      <c r="N239" s="3"/>
      <c r="O239" s="3"/>
      <c r="P239" s="3"/>
      <c r="Q239" s="3"/>
      <c r="R239" s="3"/>
      <c r="S239" s="3"/>
      <c r="T239" s="3"/>
    </row>
    <row r="240" spans="1:20" ht="90.75" thickBot="1" x14ac:dyDescent="1.1000000000000001">
      <c r="A240" s="219" t="s">
        <v>289</v>
      </c>
      <c r="B240" s="206" t="s">
        <v>290</v>
      </c>
      <c r="C240" s="209">
        <v>29.909090909090907</v>
      </c>
      <c r="D240" s="210">
        <v>12.172999999999998</v>
      </c>
      <c r="E240" s="207">
        <v>0.59299999999999997</v>
      </c>
      <c r="F240" s="230"/>
      <c r="G240" s="230"/>
      <c r="H240" s="199"/>
      <c r="I240" s="198"/>
      <c r="J240" s="199"/>
      <c r="K240" s="200"/>
      <c r="L240" s="201"/>
      <c r="M240" s="113"/>
      <c r="N240" s="3"/>
      <c r="O240" s="3"/>
      <c r="P240" s="3"/>
      <c r="Q240" s="3"/>
      <c r="R240" s="3"/>
      <c r="S240" s="3"/>
      <c r="T240" s="3"/>
    </row>
    <row r="241" spans="1:20" ht="90.75" thickBot="1" x14ac:dyDescent="1.1000000000000001">
      <c r="A241" s="219" t="s">
        <v>482</v>
      </c>
      <c r="B241" s="206" t="s">
        <v>483</v>
      </c>
      <c r="C241" s="209">
        <v>14.454545454545453</v>
      </c>
      <c r="D241" s="210">
        <v>7.9</v>
      </c>
      <c r="E241" s="207">
        <v>0.45345911949685525</v>
      </c>
      <c r="F241" s="230"/>
      <c r="G241" s="230"/>
      <c r="H241" s="199"/>
      <c r="I241" s="198"/>
      <c r="J241" s="199"/>
      <c r="K241" s="200"/>
      <c r="L241" s="201"/>
      <c r="M241" s="113"/>
      <c r="N241" s="3"/>
      <c r="O241" s="3"/>
      <c r="P241" s="3"/>
      <c r="Q241" s="3"/>
      <c r="R241" s="3"/>
      <c r="S241" s="3"/>
      <c r="T241" s="3"/>
    </row>
    <row r="242" spans="1:20" ht="90.75" thickBot="1" x14ac:dyDescent="1.1000000000000001">
      <c r="A242" s="219" t="s">
        <v>440</v>
      </c>
      <c r="B242" s="206" t="s">
        <v>441</v>
      </c>
      <c r="C242" s="209">
        <v>1.0655737704918034</v>
      </c>
      <c r="D242" s="210">
        <v>0.37745861297539163</v>
      </c>
      <c r="E242" s="207">
        <v>0.64576960936155559</v>
      </c>
      <c r="F242" s="230"/>
      <c r="G242" s="230"/>
      <c r="H242" s="199"/>
      <c r="I242" s="198"/>
      <c r="J242" s="199"/>
      <c r="K242" s="200"/>
      <c r="L242" s="201"/>
      <c r="M242" s="113"/>
      <c r="N242" s="3"/>
      <c r="O242" s="3"/>
      <c r="P242" s="3"/>
      <c r="Q242" s="3"/>
      <c r="R242" s="3"/>
      <c r="S242" s="3"/>
      <c r="T242" s="3"/>
    </row>
    <row r="243" spans="1:20" ht="90.75" thickBot="1" x14ac:dyDescent="1.1000000000000001">
      <c r="A243" s="219" t="s">
        <v>520</v>
      </c>
      <c r="B243" s="206" t="s">
        <v>521</v>
      </c>
      <c r="C243" s="209">
        <v>16.311475409836067</v>
      </c>
      <c r="D243" s="210">
        <v>8.9553035425626426</v>
      </c>
      <c r="E243" s="207">
        <v>0.45098139085796873</v>
      </c>
      <c r="F243" s="230"/>
      <c r="G243" s="230"/>
      <c r="H243" s="199"/>
      <c r="I243" s="198"/>
      <c r="J243" s="199"/>
      <c r="K243" s="200"/>
      <c r="L243" s="201"/>
      <c r="M243" s="113"/>
      <c r="N243" s="3"/>
      <c r="O243" s="3"/>
      <c r="P243" s="3"/>
      <c r="Q243" s="3"/>
      <c r="R243" s="3"/>
      <c r="S243" s="3"/>
      <c r="T243" s="3"/>
    </row>
    <row r="244" spans="1:20" ht="90.75" thickBot="1" x14ac:dyDescent="1.1000000000000001">
      <c r="A244" s="219" t="s">
        <v>516</v>
      </c>
      <c r="B244" s="206" t="s">
        <v>517</v>
      </c>
      <c r="C244" s="209">
        <v>4.2622950819672134</v>
      </c>
      <c r="D244" s="210">
        <v>2.2822996742671005</v>
      </c>
      <c r="E244" s="207">
        <v>0.46453738411425727</v>
      </c>
      <c r="F244" s="230"/>
      <c r="G244" s="230"/>
      <c r="H244" s="199"/>
      <c r="I244" s="198"/>
      <c r="J244" s="199"/>
      <c r="K244" s="200"/>
      <c r="L244" s="201"/>
      <c r="M244" s="113"/>
      <c r="N244" s="3"/>
      <c r="O244" s="3"/>
      <c r="P244" s="3"/>
      <c r="Q244" s="3"/>
      <c r="R244" s="3"/>
      <c r="S244" s="3"/>
      <c r="T244" s="3"/>
    </row>
    <row r="245" spans="1:20" ht="90.75" thickBot="1" x14ac:dyDescent="1.1000000000000001">
      <c r="A245" s="219" t="s">
        <v>416</v>
      </c>
      <c r="B245" s="206" t="s">
        <v>417</v>
      </c>
      <c r="C245" s="209">
        <v>13.545454545454545</v>
      </c>
      <c r="D245" s="210">
        <v>5.4</v>
      </c>
      <c r="E245" s="207">
        <v>0.60134228187919458</v>
      </c>
      <c r="F245" s="230"/>
      <c r="G245" s="230"/>
      <c r="H245" s="199"/>
      <c r="I245" s="198"/>
      <c r="J245" s="199"/>
      <c r="K245" s="200"/>
      <c r="L245" s="201"/>
      <c r="M245" s="113"/>
      <c r="N245" s="3"/>
      <c r="O245" s="3"/>
      <c r="P245" s="3"/>
      <c r="Q245" s="3"/>
      <c r="R245" s="3"/>
      <c r="S245" s="3"/>
      <c r="T245" s="3"/>
    </row>
    <row r="246" spans="1:20" ht="90.75" thickBot="1" x14ac:dyDescent="1.1000000000000001">
      <c r="A246" s="219" t="s">
        <v>438</v>
      </c>
      <c r="B246" s="206" t="s">
        <v>439</v>
      </c>
      <c r="C246" s="209">
        <v>13.545454545454545</v>
      </c>
      <c r="D246" s="210">
        <v>5.4</v>
      </c>
      <c r="E246" s="207">
        <v>0.60134228187919458</v>
      </c>
      <c r="F246" s="230"/>
      <c r="G246" s="230"/>
      <c r="H246" s="199"/>
      <c r="I246" s="198"/>
      <c r="J246" s="199"/>
      <c r="K246" s="200"/>
      <c r="L246" s="201"/>
      <c r="M246" s="113"/>
      <c r="N246" s="3"/>
      <c r="O246" s="3"/>
      <c r="P246" s="3"/>
      <c r="Q246" s="3"/>
      <c r="R246" s="3"/>
      <c r="S246" s="3"/>
      <c r="T246" s="3"/>
    </row>
    <row r="247" spans="1:20" ht="90.75" thickBot="1" x14ac:dyDescent="1.1000000000000001">
      <c r="A247" s="219" t="s">
        <v>291</v>
      </c>
      <c r="B247" s="206" t="s">
        <v>292</v>
      </c>
      <c r="C247" s="209">
        <v>7.6229508196721323</v>
      </c>
      <c r="D247" s="210">
        <v>3</v>
      </c>
      <c r="E247" s="207">
        <v>0.6064516129032258</v>
      </c>
      <c r="F247" s="230"/>
      <c r="G247" s="230"/>
      <c r="H247" s="199"/>
      <c r="I247" s="198"/>
      <c r="J247" s="199"/>
      <c r="K247" s="200"/>
      <c r="L247" s="201"/>
      <c r="M247" s="113"/>
      <c r="N247" s="3"/>
      <c r="O247" s="3"/>
      <c r="P247" s="3"/>
      <c r="Q247" s="3"/>
      <c r="R247" s="3"/>
      <c r="S247" s="3"/>
      <c r="T247" s="3"/>
    </row>
    <row r="248" spans="1:20" ht="90.75" thickBot="1" x14ac:dyDescent="1.1000000000000001">
      <c r="A248" s="219" t="s">
        <v>293</v>
      </c>
      <c r="B248" s="206" t="s">
        <v>294</v>
      </c>
      <c r="C248" s="209">
        <v>20.81818181818182</v>
      </c>
      <c r="D248" s="210">
        <v>11.777249999999999</v>
      </c>
      <c r="E248" s="207">
        <v>0.43428056768558965</v>
      </c>
      <c r="F248" s="230"/>
      <c r="G248" s="230"/>
      <c r="H248" s="199"/>
      <c r="I248" s="198"/>
      <c r="J248" s="199"/>
      <c r="K248" s="200"/>
      <c r="L248" s="201"/>
      <c r="M248" s="113"/>
      <c r="N248" s="3"/>
      <c r="O248" s="3"/>
      <c r="P248" s="3"/>
      <c r="Q248" s="3"/>
      <c r="R248" s="3"/>
      <c r="S248" s="3"/>
      <c r="T248" s="3"/>
    </row>
    <row r="249" spans="1:20" ht="90.75" thickBot="1" x14ac:dyDescent="1.1000000000000001">
      <c r="A249" s="219" t="s">
        <v>456</v>
      </c>
      <c r="B249" s="206" t="s">
        <v>457</v>
      </c>
      <c r="C249" s="209">
        <v>7.8688524590163933</v>
      </c>
      <c r="D249" s="210">
        <v>3.0547490636704122</v>
      </c>
      <c r="E249" s="207">
        <v>0.6117923064918851</v>
      </c>
      <c r="F249" s="230"/>
      <c r="G249" s="230"/>
      <c r="H249" s="199"/>
      <c r="I249" s="198"/>
      <c r="J249" s="199"/>
      <c r="K249" s="200"/>
      <c r="L249" s="201"/>
      <c r="M249" s="113"/>
      <c r="N249" s="3"/>
      <c r="O249" s="3"/>
      <c r="P249" s="3"/>
      <c r="Q249" s="3"/>
      <c r="R249" s="3"/>
      <c r="S249" s="3"/>
      <c r="T249" s="3"/>
    </row>
    <row r="250" spans="1:20" ht="90.75" thickBot="1" x14ac:dyDescent="1.1000000000000001">
      <c r="A250" s="219" t="s">
        <v>458</v>
      </c>
      <c r="B250" s="206" t="s">
        <v>459</v>
      </c>
      <c r="C250" s="209">
        <v>4.0163934426229515</v>
      </c>
      <c r="D250" s="210">
        <v>1.95</v>
      </c>
      <c r="E250" s="207">
        <v>0.51448979591836741</v>
      </c>
      <c r="F250" s="230"/>
      <c r="G250" s="230"/>
      <c r="H250" s="199"/>
      <c r="I250" s="198"/>
      <c r="J250" s="199"/>
      <c r="K250" s="200"/>
      <c r="L250" s="201"/>
      <c r="M250" s="113"/>
      <c r="N250" s="3"/>
      <c r="O250" s="3"/>
      <c r="P250" s="3"/>
      <c r="Q250" s="3"/>
      <c r="R250" s="3"/>
      <c r="S250" s="3"/>
      <c r="T250" s="3"/>
    </row>
    <row r="251" spans="1:20" ht="90.75" thickBot="1" x14ac:dyDescent="1.1000000000000001">
      <c r="A251" s="219" t="s">
        <v>532</v>
      </c>
      <c r="B251" s="206" t="s">
        <v>533</v>
      </c>
      <c r="C251" s="209">
        <v>14.454545454545453</v>
      </c>
      <c r="D251" s="210">
        <v>5.2623874345549737</v>
      </c>
      <c r="E251" s="207">
        <v>0.63593546050248606</v>
      </c>
      <c r="F251" s="230"/>
      <c r="G251" s="230"/>
      <c r="H251" s="199"/>
      <c r="I251" s="198"/>
      <c r="J251" s="199"/>
      <c r="K251" s="200"/>
      <c r="L251" s="201"/>
      <c r="M251" s="113"/>
      <c r="N251" s="3"/>
      <c r="O251" s="3"/>
      <c r="P251" s="3"/>
      <c r="Q251" s="3"/>
      <c r="R251" s="3"/>
      <c r="S251" s="3"/>
      <c r="T251" s="3"/>
    </row>
    <row r="252" spans="1:20" ht="90.75" thickBot="1" x14ac:dyDescent="1.1000000000000001">
      <c r="A252" s="219" t="s">
        <v>490</v>
      </c>
      <c r="B252" s="206" t="s">
        <v>491</v>
      </c>
      <c r="C252" s="209">
        <v>17.045454545454543</v>
      </c>
      <c r="D252" s="210">
        <v>6.2</v>
      </c>
      <c r="E252" s="207">
        <v>0.63626666666666654</v>
      </c>
      <c r="F252" s="230"/>
      <c r="G252" s="230"/>
      <c r="H252" s="199"/>
      <c r="I252" s="198"/>
      <c r="J252" s="199"/>
      <c r="K252" s="200"/>
      <c r="L252" s="201"/>
      <c r="M252" s="113"/>
      <c r="N252" s="3"/>
      <c r="O252" s="3"/>
      <c r="P252" s="3"/>
      <c r="Q252" s="3"/>
      <c r="R252" s="3"/>
      <c r="S252" s="3"/>
      <c r="T252" s="3"/>
    </row>
    <row r="253" spans="1:20" ht="90.75" thickBot="1" x14ac:dyDescent="1.1000000000000001">
      <c r="A253" s="219" t="s">
        <v>502</v>
      </c>
      <c r="B253" s="206" t="s">
        <v>503</v>
      </c>
      <c r="C253" s="209">
        <v>24.09090909090909</v>
      </c>
      <c r="D253" s="210">
        <v>13</v>
      </c>
      <c r="E253" s="207">
        <v>0.46037735849056605</v>
      </c>
      <c r="F253" s="230"/>
      <c r="G253" s="230"/>
      <c r="H253" s="199"/>
      <c r="I253" s="198"/>
      <c r="J253" s="199"/>
      <c r="K253" s="200"/>
      <c r="L253" s="201"/>
      <c r="M253" s="113"/>
      <c r="N253" s="3"/>
      <c r="O253" s="3"/>
      <c r="P253" s="3"/>
      <c r="Q253" s="3"/>
      <c r="R253" s="3"/>
      <c r="S253" s="3"/>
      <c r="T253" s="3"/>
    </row>
    <row r="254" spans="1:20" ht="90.75" thickBot="1" x14ac:dyDescent="1.1000000000000001">
      <c r="A254" s="219" t="s">
        <v>462</v>
      </c>
      <c r="B254" s="206" t="s">
        <v>463</v>
      </c>
      <c r="C254" s="209">
        <v>4.3278688524590168</v>
      </c>
      <c r="D254" s="210">
        <v>1</v>
      </c>
      <c r="E254" s="207">
        <v>0.76893939393939392</v>
      </c>
      <c r="F254" s="230"/>
      <c r="G254" s="230"/>
      <c r="H254" s="199"/>
      <c r="I254" s="198"/>
      <c r="J254" s="199"/>
      <c r="K254" s="200"/>
      <c r="L254" s="201"/>
      <c r="M254" s="113"/>
      <c r="N254" s="3"/>
      <c r="O254" s="3"/>
      <c r="P254" s="3"/>
      <c r="Q254" s="3"/>
      <c r="R254" s="3"/>
      <c r="S254" s="3"/>
      <c r="T254" s="3"/>
    </row>
    <row r="255" spans="1:20" ht="90.75" thickBot="1" x14ac:dyDescent="1.1000000000000001">
      <c r="A255" s="219" t="s">
        <v>442</v>
      </c>
      <c r="B255" s="206" t="s">
        <v>443</v>
      </c>
      <c r="C255" s="209">
        <v>4.581967213114754</v>
      </c>
      <c r="D255" s="210">
        <v>0.85360000000000014</v>
      </c>
      <c r="E255" s="207">
        <v>0.81370447227191411</v>
      </c>
      <c r="F255" s="230"/>
      <c r="G255" s="230"/>
      <c r="H255" s="199"/>
      <c r="I255" s="198"/>
      <c r="J255" s="199"/>
      <c r="K255" s="200"/>
      <c r="L255" s="201"/>
      <c r="M255" s="113"/>
      <c r="N255" s="3"/>
      <c r="O255" s="3"/>
      <c r="P255" s="3"/>
      <c r="Q255" s="3"/>
      <c r="R255" s="3"/>
      <c r="S255" s="3"/>
      <c r="T255" s="3"/>
    </row>
    <row r="256" spans="1:20" ht="90.75" thickBot="1" x14ac:dyDescent="1.1000000000000001">
      <c r="A256" s="219" t="s">
        <v>418</v>
      </c>
      <c r="B256" s="206" t="s">
        <v>419</v>
      </c>
      <c r="C256" s="209">
        <v>5.7868852459016393</v>
      </c>
      <c r="D256" s="210">
        <v>0.99</v>
      </c>
      <c r="E256" s="207">
        <v>0.82892351274787535</v>
      </c>
      <c r="F256" s="230"/>
      <c r="G256" s="230"/>
      <c r="H256" s="199"/>
      <c r="I256" s="198"/>
      <c r="J256" s="199"/>
      <c r="K256" s="200"/>
      <c r="L256" s="201"/>
      <c r="M256" s="113"/>
      <c r="N256" s="3"/>
      <c r="O256" s="3"/>
      <c r="P256" s="3"/>
      <c r="Q256" s="3"/>
      <c r="R256" s="3"/>
      <c r="S256" s="3"/>
      <c r="T256" s="3"/>
    </row>
    <row r="257" spans="1:20" ht="90.75" thickBot="1" x14ac:dyDescent="1.1000000000000001">
      <c r="A257" s="219" t="s">
        <v>454</v>
      </c>
      <c r="B257" s="206" t="s">
        <v>455</v>
      </c>
      <c r="C257" s="209">
        <v>17.899999999999999</v>
      </c>
      <c r="D257" s="210">
        <v>8.6769617021276613</v>
      </c>
      <c r="E257" s="207">
        <v>0.5152535361939854</v>
      </c>
      <c r="F257" s="230"/>
      <c r="G257" s="230"/>
      <c r="H257" s="199"/>
      <c r="I257" s="198"/>
      <c r="J257" s="199"/>
      <c r="K257" s="200"/>
      <c r="L257" s="201"/>
      <c r="M257" s="113"/>
      <c r="N257" s="3"/>
      <c r="O257" s="3"/>
      <c r="P257" s="3"/>
      <c r="Q257" s="3"/>
      <c r="R257" s="3"/>
      <c r="S257" s="3"/>
      <c r="T257" s="3"/>
    </row>
    <row r="258" spans="1:20" ht="90.75" thickBot="1" x14ac:dyDescent="1.1000000000000001">
      <c r="A258" s="219" t="s">
        <v>410</v>
      </c>
      <c r="B258" s="206" t="s">
        <v>411</v>
      </c>
      <c r="C258" s="209">
        <v>6.2666666666666666</v>
      </c>
      <c r="D258" s="210">
        <v>2.1333994301994306</v>
      </c>
      <c r="E258" s="207">
        <v>0.65956392071285674</v>
      </c>
      <c r="F258" s="230"/>
      <c r="G258" s="230"/>
      <c r="H258" s="199"/>
      <c r="I258" s="198"/>
      <c r="J258" s="199"/>
      <c r="K258" s="200"/>
      <c r="L258" s="201"/>
      <c r="M258" s="113"/>
      <c r="N258" s="3"/>
      <c r="O258" s="3"/>
      <c r="P258" s="3"/>
      <c r="Q258" s="3"/>
      <c r="R258" s="3"/>
      <c r="S258" s="3"/>
      <c r="T258" s="3"/>
    </row>
    <row r="259" spans="1:20" ht="90.75" thickBot="1" x14ac:dyDescent="1.1000000000000001">
      <c r="A259" s="219" t="s">
        <v>422</v>
      </c>
      <c r="B259" s="206" t="s">
        <v>423</v>
      </c>
      <c r="C259" s="209">
        <v>33.54545454545454</v>
      </c>
      <c r="D259" s="210">
        <v>17.989999999999998</v>
      </c>
      <c r="E259" s="207">
        <v>0.46371273712737127</v>
      </c>
      <c r="F259" s="230"/>
      <c r="G259" s="230"/>
      <c r="H259" s="199"/>
      <c r="I259" s="198"/>
      <c r="J259" s="199"/>
      <c r="K259" s="200"/>
      <c r="L259" s="201"/>
      <c r="M259" s="113"/>
      <c r="N259" s="3"/>
      <c r="O259" s="3"/>
      <c r="P259" s="3"/>
      <c r="Q259" s="3"/>
      <c r="R259" s="3"/>
      <c r="S259" s="3"/>
      <c r="T259" s="3"/>
    </row>
    <row r="260" spans="1:20" ht="90.75" thickBot="1" x14ac:dyDescent="1.1000000000000001">
      <c r="A260" s="219" t="s">
        <v>297</v>
      </c>
      <c r="B260" s="206" t="s">
        <v>298</v>
      </c>
      <c r="C260" s="209">
        <v>12.295081967213115</v>
      </c>
      <c r="D260" s="210">
        <v>8.8500000000000014</v>
      </c>
      <c r="E260" s="207">
        <v>0.28019999999999989</v>
      </c>
      <c r="F260" s="230"/>
      <c r="G260" s="230"/>
      <c r="H260" s="199"/>
      <c r="I260" s="198"/>
      <c r="J260" s="199"/>
      <c r="K260" s="200"/>
      <c r="L260" s="201"/>
      <c r="M260" s="113"/>
      <c r="N260" s="3"/>
      <c r="O260" s="3"/>
      <c r="P260" s="3"/>
      <c r="Q260" s="3"/>
      <c r="R260" s="3"/>
      <c r="S260" s="3"/>
      <c r="T260" s="3"/>
    </row>
    <row r="261" spans="1:20" ht="90.75" thickBot="1" x14ac:dyDescent="1.1000000000000001">
      <c r="A261" s="219" t="s">
        <v>518</v>
      </c>
      <c r="B261" s="206" t="s">
        <v>519</v>
      </c>
      <c r="C261" s="209">
        <v>12.213114754098362</v>
      </c>
      <c r="D261" s="210">
        <v>6.3557297297297293</v>
      </c>
      <c r="E261" s="207">
        <v>0.47959796843823699</v>
      </c>
      <c r="F261" s="230"/>
      <c r="G261" s="230"/>
      <c r="H261" s="199"/>
      <c r="I261" s="198"/>
      <c r="J261" s="199"/>
      <c r="K261" s="200"/>
      <c r="L261" s="201"/>
      <c r="M261" s="113"/>
      <c r="N261" s="3"/>
      <c r="O261" s="3"/>
      <c r="P261" s="3"/>
      <c r="Q261" s="3"/>
      <c r="R261" s="3"/>
      <c r="S261" s="3"/>
      <c r="T261" s="3"/>
    </row>
    <row r="262" spans="1:20" ht="90.75" thickBot="1" x14ac:dyDescent="1.1000000000000001">
      <c r="A262" s="219" t="s">
        <v>299</v>
      </c>
      <c r="B262" s="206" t="s">
        <v>300</v>
      </c>
      <c r="C262" s="209">
        <v>5.2459016393442628</v>
      </c>
      <c r="D262" s="210">
        <v>2.3119654178674356</v>
      </c>
      <c r="E262" s="207">
        <v>0.55928159221902018</v>
      </c>
      <c r="F262" s="230"/>
      <c r="G262" s="230"/>
      <c r="H262" s="199"/>
      <c r="I262" s="198"/>
      <c r="J262" s="199"/>
      <c r="K262" s="200"/>
      <c r="L262" s="201"/>
      <c r="M262" s="113"/>
      <c r="N262" s="3"/>
      <c r="O262" s="3"/>
      <c r="P262" s="3"/>
      <c r="Q262" s="3"/>
      <c r="R262" s="3"/>
      <c r="S262" s="3"/>
      <c r="T262" s="3"/>
    </row>
    <row r="263" spans="1:20" ht="90.75" thickBot="1" x14ac:dyDescent="1.1000000000000001">
      <c r="A263" s="219" t="s">
        <v>301</v>
      </c>
      <c r="B263" s="206" t="s">
        <v>302</v>
      </c>
      <c r="C263" s="209">
        <v>10.272727272727273</v>
      </c>
      <c r="D263" s="210">
        <v>3</v>
      </c>
      <c r="E263" s="207">
        <v>0.70796460176991149</v>
      </c>
      <c r="F263" s="230"/>
      <c r="G263" s="230"/>
      <c r="H263" s="199"/>
      <c r="I263" s="198"/>
      <c r="J263" s="199"/>
      <c r="K263" s="200"/>
      <c r="L263" s="201"/>
      <c r="M263" s="113"/>
      <c r="N263" s="3"/>
      <c r="O263" s="3"/>
      <c r="P263" s="3"/>
      <c r="Q263" s="3"/>
      <c r="R263" s="3"/>
      <c r="S263" s="3"/>
      <c r="T263" s="3"/>
    </row>
    <row r="264" spans="1:20" ht="90.75" thickBot="1" x14ac:dyDescent="1.1000000000000001">
      <c r="A264" s="219" t="s">
        <v>460</v>
      </c>
      <c r="B264" s="206" t="s">
        <v>461</v>
      </c>
      <c r="C264" s="209">
        <v>10.227272727272727</v>
      </c>
      <c r="D264" s="210">
        <v>6.3365656565656563</v>
      </c>
      <c r="E264" s="207">
        <v>0.3804246913580247</v>
      </c>
      <c r="F264" s="230"/>
      <c r="G264" s="230"/>
      <c r="H264" s="199"/>
      <c r="I264" s="198"/>
      <c r="J264" s="199"/>
      <c r="K264" s="200"/>
      <c r="L264" s="201"/>
      <c r="M264" s="113"/>
      <c r="N264" s="3"/>
      <c r="O264" s="3"/>
      <c r="P264" s="3"/>
      <c r="Q264" s="3"/>
      <c r="R264" s="3"/>
      <c r="S264" s="3"/>
      <c r="T264" s="3"/>
    </row>
    <row r="265" spans="1:20" ht="90.75" thickBot="1" x14ac:dyDescent="1.1000000000000001">
      <c r="A265" s="219" t="s">
        <v>506</v>
      </c>
      <c r="B265" s="206" t="s">
        <v>507</v>
      </c>
      <c r="C265" s="209">
        <v>18.032786885245901</v>
      </c>
      <c r="D265" s="210">
        <v>11.41</v>
      </c>
      <c r="E265" s="207">
        <v>0.36726363636363635</v>
      </c>
      <c r="F265" s="230"/>
      <c r="G265" s="230"/>
      <c r="H265" s="199"/>
      <c r="I265" s="198"/>
      <c r="J265" s="199"/>
      <c r="K265" s="200"/>
      <c r="L265" s="201"/>
      <c r="M265" s="113"/>
      <c r="N265" s="3"/>
      <c r="O265" s="3"/>
      <c r="P265" s="3"/>
      <c r="Q265" s="3"/>
      <c r="R265" s="3"/>
      <c r="S265" s="3"/>
      <c r="T265" s="3"/>
    </row>
    <row r="266" spans="1:20" ht="90.75" thickBot="1" x14ac:dyDescent="1.1000000000000001">
      <c r="A266" s="219" t="s">
        <v>305</v>
      </c>
      <c r="B266" s="206" t="s">
        <v>306</v>
      </c>
      <c r="C266" s="209">
        <v>13.114754098360656</v>
      </c>
      <c r="D266" s="210">
        <v>7.85</v>
      </c>
      <c r="E266" s="207">
        <v>0.4014375</v>
      </c>
      <c r="F266" s="230"/>
      <c r="G266" s="230"/>
      <c r="H266" s="199"/>
      <c r="I266" s="198"/>
      <c r="J266" s="199"/>
      <c r="K266" s="200"/>
      <c r="L266" s="201"/>
      <c r="M266" s="113"/>
      <c r="N266" s="3"/>
      <c r="O266" s="3"/>
      <c r="P266" s="3"/>
      <c r="Q266" s="3"/>
      <c r="R266" s="3"/>
      <c r="S266" s="3"/>
      <c r="T266" s="3"/>
    </row>
    <row r="267" spans="1:20" ht="90.75" thickBot="1" x14ac:dyDescent="1.1000000000000001">
      <c r="A267" s="219" t="s">
        <v>530</v>
      </c>
      <c r="B267" s="206" t="s">
        <v>531</v>
      </c>
      <c r="C267" s="209">
        <v>31.967213114754099</v>
      </c>
      <c r="D267" s="210">
        <v>18</v>
      </c>
      <c r="E267" s="207">
        <v>0.43692307692307697</v>
      </c>
      <c r="F267" s="230"/>
      <c r="G267" s="230"/>
      <c r="H267" s="199"/>
      <c r="I267" s="198"/>
      <c r="J267" s="199"/>
      <c r="K267" s="200"/>
      <c r="L267" s="201"/>
      <c r="M267" s="113"/>
      <c r="N267" s="3"/>
      <c r="O267" s="3"/>
      <c r="P267" s="3"/>
      <c r="Q267" s="3"/>
      <c r="R267" s="3"/>
      <c r="S267" s="3"/>
      <c r="T267" s="3"/>
    </row>
    <row r="268" spans="1:20" ht="90.75" thickBot="1" x14ac:dyDescent="1.1000000000000001">
      <c r="A268" s="219" t="s">
        <v>470</v>
      </c>
      <c r="B268" s="206" t="s">
        <v>471</v>
      </c>
      <c r="C268" s="209">
        <v>37.272727272727266</v>
      </c>
      <c r="D268" s="210">
        <v>16.899999999999999</v>
      </c>
      <c r="E268" s="207">
        <v>0.54658536585365858</v>
      </c>
      <c r="F268" s="230"/>
      <c r="G268" s="230"/>
      <c r="H268" s="199"/>
      <c r="I268" s="198"/>
      <c r="J268" s="199"/>
      <c r="K268" s="200"/>
      <c r="L268" s="201"/>
      <c r="M268" s="113"/>
      <c r="N268" s="3"/>
      <c r="O268" s="3"/>
      <c r="P268" s="3"/>
      <c r="Q268" s="3"/>
      <c r="R268" s="3"/>
      <c r="S268" s="3"/>
      <c r="T268" s="3"/>
    </row>
    <row r="269" spans="1:20" ht="90.75" thickBot="1" x14ac:dyDescent="1.1000000000000001">
      <c r="A269" s="219" t="s">
        <v>424</v>
      </c>
      <c r="B269" s="206" t="s">
        <v>425</v>
      </c>
      <c r="C269" s="209">
        <v>12.727272727272727</v>
      </c>
      <c r="D269" s="210">
        <v>7.5</v>
      </c>
      <c r="E269" s="207">
        <v>0.4107142857142857</v>
      </c>
      <c r="F269" s="230"/>
      <c r="G269" s="230"/>
      <c r="H269" s="199"/>
      <c r="I269" s="198"/>
      <c r="J269" s="199"/>
      <c r="K269" s="200"/>
      <c r="L269" s="201"/>
      <c r="M269" s="113"/>
      <c r="N269" s="3"/>
      <c r="O269" s="3"/>
      <c r="P269" s="3"/>
      <c r="Q269" s="3"/>
      <c r="R269" s="3"/>
      <c r="S269" s="3"/>
      <c r="T269" s="3"/>
    </row>
    <row r="270" spans="1:20" ht="90.75" thickBot="1" x14ac:dyDescent="1.1000000000000001">
      <c r="A270" s="219" t="s">
        <v>552</v>
      </c>
      <c r="B270" s="206" t="s">
        <v>553</v>
      </c>
      <c r="C270" s="209">
        <v>19</v>
      </c>
      <c r="D270" s="210">
        <v>11.2</v>
      </c>
      <c r="E270" s="207">
        <v>0.41052631578947374</v>
      </c>
      <c r="F270" s="230"/>
      <c r="G270" s="230"/>
      <c r="H270" s="199"/>
      <c r="I270" s="198"/>
      <c r="J270" s="199"/>
      <c r="K270" s="200"/>
      <c r="L270" s="201"/>
      <c r="M270" s="113"/>
      <c r="N270" s="3"/>
      <c r="O270" s="3"/>
      <c r="P270" s="3"/>
      <c r="Q270" s="3"/>
      <c r="R270" s="3"/>
      <c r="S270" s="3"/>
      <c r="T270" s="3"/>
    </row>
    <row r="271" spans="1:20" ht="90.75" thickBot="1" x14ac:dyDescent="1.1000000000000001">
      <c r="A271" s="219" t="s">
        <v>436</v>
      </c>
      <c r="B271" s="206" t="s">
        <v>437</v>
      </c>
      <c r="C271" s="209">
        <v>7.3770491803278686</v>
      </c>
      <c r="D271" s="210">
        <v>4.7</v>
      </c>
      <c r="E271" s="207">
        <v>0.36288888888888882</v>
      </c>
      <c r="F271" s="230"/>
      <c r="G271" s="230"/>
      <c r="H271" s="199"/>
      <c r="I271" s="198"/>
      <c r="J271" s="199"/>
      <c r="K271" s="200"/>
      <c r="L271" s="201"/>
      <c r="M271" s="113"/>
      <c r="N271" s="3"/>
      <c r="O271" s="3"/>
      <c r="P271" s="3"/>
      <c r="Q271" s="3"/>
      <c r="R271" s="3"/>
      <c r="S271" s="3"/>
      <c r="T271" s="3"/>
    </row>
    <row r="272" spans="1:20" ht="90.75" thickBot="1" x14ac:dyDescent="1.1000000000000001">
      <c r="A272" s="219" t="s">
        <v>512</v>
      </c>
      <c r="B272" s="206" t="s">
        <v>513</v>
      </c>
      <c r="C272" s="209">
        <v>16.311475409836067</v>
      </c>
      <c r="D272" s="210">
        <v>7.4619999999999997</v>
      </c>
      <c r="E272" s="207">
        <v>0.54253065326633165</v>
      </c>
      <c r="F272" s="230"/>
      <c r="G272" s="230"/>
      <c r="H272" s="199"/>
      <c r="I272" s="198"/>
      <c r="J272" s="199"/>
      <c r="K272" s="200"/>
      <c r="L272" s="201"/>
      <c r="M272" s="113"/>
      <c r="N272" s="3"/>
      <c r="O272" s="3"/>
      <c r="P272" s="3"/>
      <c r="Q272" s="3"/>
      <c r="R272" s="3"/>
      <c r="S272" s="3"/>
      <c r="T272" s="3"/>
    </row>
    <row r="273" spans="1:20" ht="90.75" thickBot="1" x14ac:dyDescent="1.1000000000000001">
      <c r="A273" s="219" t="s">
        <v>432</v>
      </c>
      <c r="B273" s="206" t="s">
        <v>433</v>
      </c>
      <c r="C273" s="209">
        <v>9.4285714285714288</v>
      </c>
      <c r="D273" s="210">
        <v>1.4</v>
      </c>
      <c r="E273" s="207">
        <v>0.85151515151515156</v>
      </c>
      <c r="F273" s="230"/>
      <c r="G273" s="230"/>
      <c r="H273" s="199"/>
      <c r="I273" s="198"/>
      <c r="J273" s="199"/>
      <c r="K273" s="200"/>
      <c r="L273" s="201"/>
      <c r="M273" s="113"/>
      <c r="N273" s="3"/>
      <c r="O273" s="3"/>
      <c r="P273" s="3"/>
      <c r="Q273" s="3"/>
      <c r="R273" s="3"/>
      <c r="S273" s="3"/>
      <c r="T273" s="3"/>
    </row>
    <row r="274" spans="1:20" ht="90.75" thickBot="1" x14ac:dyDescent="1.1000000000000001">
      <c r="A274" s="219" t="s">
        <v>564</v>
      </c>
      <c r="B274" s="206" t="s">
        <v>565</v>
      </c>
      <c r="C274" s="209">
        <v>14.454545454545453</v>
      </c>
      <c r="D274" s="210">
        <v>7.6</v>
      </c>
      <c r="E274" s="207">
        <v>0.47421383647798743</v>
      </c>
      <c r="F274" s="230"/>
      <c r="G274" s="230"/>
      <c r="H274" s="199"/>
      <c r="I274" s="198"/>
      <c r="J274" s="199"/>
      <c r="K274" s="200"/>
      <c r="L274" s="201"/>
      <c r="M274" s="113"/>
      <c r="N274" s="3"/>
      <c r="O274" s="3"/>
      <c r="P274" s="3"/>
      <c r="Q274" s="3"/>
      <c r="R274" s="3"/>
      <c r="S274" s="3"/>
      <c r="T274" s="3"/>
    </row>
    <row r="275" spans="1:20" ht="90.75" thickBot="1" x14ac:dyDescent="1.1000000000000001">
      <c r="A275" s="219" t="s">
        <v>566</v>
      </c>
      <c r="B275" s="206" t="s">
        <v>567</v>
      </c>
      <c r="C275" s="209">
        <v>16.545454545454543</v>
      </c>
      <c r="D275" s="210">
        <v>9.1999999999999993</v>
      </c>
      <c r="E275" s="207">
        <v>0.44395604395604393</v>
      </c>
      <c r="F275" s="230"/>
      <c r="G275" s="230"/>
      <c r="H275" s="199"/>
      <c r="I275" s="198"/>
      <c r="J275" s="199"/>
      <c r="K275" s="200"/>
      <c r="L275" s="201"/>
      <c r="M275" s="113"/>
      <c r="N275" s="3"/>
      <c r="O275" s="3"/>
      <c r="P275" s="3"/>
      <c r="Q275" s="3"/>
      <c r="R275" s="3"/>
      <c r="S275" s="3"/>
      <c r="T275" s="3"/>
    </row>
    <row r="276" spans="1:20" ht="90.75" thickBot="1" x14ac:dyDescent="1.1000000000000001">
      <c r="A276" s="219" t="s">
        <v>558</v>
      </c>
      <c r="B276" s="206" t="s">
        <v>559</v>
      </c>
      <c r="C276" s="209">
        <v>5.0909090909090908</v>
      </c>
      <c r="D276" s="210">
        <v>2.8</v>
      </c>
      <c r="E276" s="207">
        <v>0.45000000000000007</v>
      </c>
      <c r="F276" s="230"/>
      <c r="G276" s="230"/>
      <c r="H276" s="199"/>
      <c r="I276" s="198"/>
      <c r="J276" s="199"/>
      <c r="K276" s="200"/>
      <c r="L276" s="201"/>
      <c r="M276" s="113"/>
      <c r="N276" s="3"/>
      <c r="O276" s="3"/>
      <c r="P276" s="3"/>
      <c r="Q276" s="3"/>
      <c r="R276" s="3"/>
      <c r="S276" s="3"/>
      <c r="T276" s="3"/>
    </row>
    <row r="277" spans="1:20" ht="90.75" thickBot="1" x14ac:dyDescent="1.1000000000000001">
      <c r="A277" s="219" t="s">
        <v>560</v>
      </c>
      <c r="B277" s="206" t="s">
        <v>561</v>
      </c>
      <c r="C277" s="209">
        <v>9</v>
      </c>
      <c r="D277" s="210">
        <v>6.05</v>
      </c>
      <c r="E277" s="207">
        <v>0.32777777777777783</v>
      </c>
      <c r="F277" s="230"/>
      <c r="G277" s="230"/>
      <c r="H277" s="199"/>
      <c r="I277" s="198"/>
      <c r="J277" s="199"/>
      <c r="K277" s="200"/>
      <c r="L277" s="201"/>
      <c r="M277" s="113"/>
      <c r="N277" s="3"/>
      <c r="O277" s="3"/>
      <c r="P277" s="3"/>
      <c r="Q277" s="3"/>
      <c r="R277" s="3"/>
      <c r="S277" s="3"/>
      <c r="T277" s="3"/>
    </row>
    <row r="278" spans="1:20" ht="90.75" thickBot="1" x14ac:dyDescent="1.1000000000000001">
      <c r="A278" s="219" t="s">
        <v>570</v>
      </c>
      <c r="B278" s="206" t="s">
        <v>571</v>
      </c>
      <c r="C278" s="209">
        <v>5.91</v>
      </c>
      <c r="D278" s="210">
        <v>2.7</v>
      </c>
      <c r="E278" s="207">
        <v>0.54314720812182737</v>
      </c>
      <c r="F278" s="230"/>
      <c r="G278" s="230"/>
      <c r="H278" s="199"/>
      <c r="I278" s="198"/>
      <c r="J278" s="199"/>
      <c r="K278" s="200"/>
      <c r="L278" s="201"/>
      <c r="M278" s="113"/>
      <c r="N278" s="3"/>
      <c r="O278" s="3"/>
      <c r="P278" s="3"/>
      <c r="Q278" s="3"/>
      <c r="R278" s="3"/>
      <c r="S278" s="3"/>
      <c r="T278" s="3"/>
    </row>
    <row r="279" spans="1:20" ht="90.75" thickBot="1" x14ac:dyDescent="1.1000000000000001">
      <c r="A279" s="219" t="s">
        <v>562</v>
      </c>
      <c r="B279" s="206" t="s">
        <v>563</v>
      </c>
      <c r="C279" s="209">
        <v>36.272727272727266</v>
      </c>
      <c r="D279" s="210">
        <v>22</v>
      </c>
      <c r="E279" s="207">
        <v>0.39348370927318288</v>
      </c>
      <c r="F279" s="230"/>
      <c r="G279" s="230"/>
      <c r="H279" s="199"/>
      <c r="I279" s="198"/>
      <c r="J279" s="199"/>
      <c r="K279" s="200"/>
      <c r="L279" s="201"/>
      <c r="M279" s="113"/>
      <c r="N279" s="3"/>
      <c r="O279" s="3"/>
      <c r="P279" s="3"/>
      <c r="Q279" s="3"/>
      <c r="R279" s="3"/>
      <c r="S279" s="3"/>
      <c r="T279" s="3"/>
    </row>
    <row r="280" spans="1:20" ht="90.75" thickBot="1" x14ac:dyDescent="1.1000000000000001">
      <c r="A280" s="219" t="s">
        <v>556</v>
      </c>
      <c r="B280" s="206" t="s">
        <v>557</v>
      </c>
      <c r="C280" s="209">
        <v>8.545454545454545</v>
      </c>
      <c r="D280" s="210">
        <v>4</v>
      </c>
      <c r="E280" s="207">
        <v>0.53191489361702127</v>
      </c>
      <c r="F280" s="230"/>
      <c r="G280" s="230"/>
      <c r="H280" s="199"/>
      <c r="I280" s="198"/>
      <c r="J280" s="199"/>
      <c r="K280" s="200"/>
      <c r="L280" s="201"/>
      <c r="M280" s="113"/>
      <c r="N280" s="3"/>
      <c r="O280" s="3"/>
      <c r="P280" s="3"/>
      <c r="Q280" s="3"/>
      <c r="R280" s="3"/>
      <c r="S280" s="3"/>
      <c r="T280" s="3"/>
    </row>
    <row r="281" spans="1:20" ht="90" x14ac:dyDescent="1.05">
      <c r="A281" s="224"/>
      <c r="B281" s="188"/>
      <c r="C281" s="225"/>
      <c r="D281" s="226"/>
      <c r="E281" s="191"/>
      <c r="F281" s="192"/>
      <c r="G281" s="192"/>
      <c r="H281" s="199"/>
      <c r="I281" s="198"/>
      <c r="J281" s="199"/>
      <c r="K281" s="200"/>
      <c r="L281" s="201"/>
      <c r="M281" s="113"/>
      <c r="N281" s="3"/>
      <c r="O281" s="3"/>
      <c r="P281" s="3"/>
      <c r="Q281" s="3"/>
      <c r="R281" s="3"/>
      <c r="S281" s="3"/>
      <c r="T281" s="3"/>
    </row>
    <row r="282" spans="1:20" x14ac:dyDescent="0.35">
      <c r="A282" s="25"/>
      <c r="B282" s="1"/>
      <c r="C282" s="56"/>
      <c r="D282" s="2"/>
      <c r="E282" s="81"/>
      <c r="F282" s="126"/>
      <c r="G282" s="81"/>
      <c r="H282" s="126"/>
      <c r="I282" s="81"/>
      <c r="J282" s="126"/>
      <c r="K282" s="104"/>
      <c r="L282" s="2"/>
      <c r="M282" s="2"/>
      <c r="N282" s="3"/>
      <c r="O282" s="3"/>
      <c r="P282" s="3"/>
      <c r="Q282" s="3"/>
      <c r="R282" s="3"/>
      <c r="S282" s="3"/>
      <c r="T282" s="3"/>
    </row>
    <row r="283" spans="1:20" x14ac:dyDescent="0.35">
      <c r="A283" s="25"/>
      <c r="B283" s="1"/>
      <c r="C283" s="56"/>
      <c r="D283" s="2"/>
      <c r="E283" s="81"/>
      <c r="F283" s="126"/>
      <c r="G283" s="81"/>
      <c r="H283" s="126"/>
      <c r="I283" s="81"/>
      <c r="J283" s="126"/>
      <c r="K283" s="104"/>
      <c r="L283" s="81"/>
      <c r="M283" s="2"/>
      <c r="N283" s="3"/>
      <c r="O283" s="3"/>
      <c r="P283" s="3"/>
      <c r="Q283" s="3"/>
      <c r="R283" s="3"/>
      <c r="S283" s="3"/>
      <c r="T283" s="3"/>
    </row>
    <row r="284" spans="1:20" x14ac:dyDescent="0.35">
      <c r="A284" s="25"/>
      <c r="B284" s="1"/>
      <c r="C284" s="56"/>
      <c r="D284" s="2"/>
      <c r="E284" s="81"/>
      <c r="F284" s="126"/>
      <c r="G284" s="81"/>
      <c r="H284" s="126"/>
      <c r="I284" s="81"/>
      <c r="J284" s="126"/>
      <c r="K284" s="104"/>
      <c r="L284" s="81"/>
      <c r="M284" s="2"/>
      <c r="N284" s="3"/>
      <c r="O284" s="3"/>
      <c r="P284" s="3"/>
      <c r="Q284" s="3"/>
      <c r="R284" s="3"/>
      <c r="S284" s="3"/>
      <c r="T284" s="3"/>
    </row>
    <row r="285" spans="1:20" x14ac:dyDescent="0.35">
      <c r="A285" s="25"/>
      <c r="B285" s="1"/>
      <c r="C285" s="56"/>
      <c r="D285" s="2"/>
      <c r="E285" s="81"/>
      <c r="F285" s="126"/>
      <c r="G285" s="81"/>
      <c r="H285" s="126"/>
      <c r="I285" s="81"/>
      <c r="J285" s="126"/>
      <c r="K285" s="104"/>
      <c r="L285" s="81"/>
      <c r="M285" s="2"/>
      <c r="N285" s="3"/>
      <c r="O285" s="3"/>
      <c r="P285" s="3"/>
      <c r="Q285" s="3"/>
      <c r="R285" s="3"/>
      <c r="S285" s="3"/>
      <c r="T285" s="3"/>
    </row>
    <row r="286" spans="1:20" x14ac:dyDescent="0.35">
      <c r="A286" s="25"/>
      <c r="B286" s="1"/>
      <c r="C286" s="56"/>
      <c r="D286" s="2"/>
      <c r="E286" s="81"/>
      <c r="F286" s="126"/>
      <c r="G286" s="81"/>
      <c r="H286" s="126"/>
      <c r="I286" s="81"/>
      <c r="J286" s="126"/>
      <c r="K286" s="104"/>
      <c r="L286" s="81"/>
      <c r="M286" s="2"/>
      <c r="N286" s="3"/>
      <c r="O286" s="3"/>
      <c r="P286" s="3"/>
      <c r="Q286" s="3"/>
      <c r="R286" s="3"/>
      <c r="S286" s="3"/>
      <c r="T286" s="3"/>
    </row>
    <row r="287" spans="1:20" x14ac:dyDescent="0.35">
      <c r="A287" s="25"/>
      <c r="B287" s="1"/>
      <c r="C287" s="56"/>
      <c r="D287" s="2"/>
      <c r="E287" s="81"/>
      <c r="F287" s="126"/>
      <c r="G287" s="81"/>
      <c r="H287" s="126"/>
      <c r="I287" s="81"/>
      <c r="J287" s="126"/>
      <c r="K287" s="104"/>
      <c r="L287" s="81"/>
      <c r="M287" s="2"/>
      <c r="N287" s="3"/>
      <c r="O287" s="3"/>
      <c r="P287" s="3"/>
      <c r="Q287" s="3"/>
      <c r="R287" s="3"/>
      <c r="S287" s="3"/>
      <c r="T287" s="3"/>
    </row>
    <row r="288" spans="1:20" x14ac:dyDescent="0.35">
      <c r="A288" s="25"/>
      <c r="B288" s="1"/>
      <c r="C288" s="56"/>
      <c r="D288" s="2"/>
      <c r="E288" s="81"/>
      <c r="F288" s="126"/>
      <c r="G288" s="81"/>
      <c r="H288" s="126"/>
      <c r="I288" s="81"/>
      <c r="J288" s="126"/>
      <c r="K288" s="104"/>
      <c r="L288" s="81"/>
      <c r="M288" s="2"/>
      <c r="N288" s="3"/>
      <c r="O288" s="3"/>
      <c r="P288" s="3"/>
      <c r="Q288" s="3"/>
      <c r="R288" s="3"/>
      <c r="S288" s="3"/>
      <c r="T288" s="3"/>
    </row>
    <row r="289" spans="1:20" x14ac:dyDescent="0.35">
      <c r="A289" s="25"/>
      <c r="B289" s="1"/>
      <c r="C289" s="56"/>
      <c r="D289" s="2"/>
      <c r="E289" s="81"/>
      <c r="F289" s="126"/>
      <c r="G289" s="81"/>
      <c r="H289" s="126"/>
      <c r="I289" s="81"/>
      <c r="J289" s="126"/>
      <c r="K289" s="104"/>
      <c r="L289" s="81"/>
      <c r="M289" s="2"/>
      <c r="N289" s="3"/>
      <c r="O289" s="3"/>
      <c r="P289" s="3"/>
      <c r="Q289" s="3"/>
      <c r="R289" s="3"/>
      <c r="S289" s="3"/>
      <c r="T289" s="3"/>
    </row>
    <row r="290" spans="1:20" x14ac:dyDescent="0.35">
      <c r="A290" s="25"/>
      <c r="B290" s="1"/>
      <c r="C290" s="56"/>
      <c r="D290" s="2"/>
      <c r="E290" s="81"/>
      <c r="F290" s="126"/>
      <c r="G290" s="81"/>
      <c r="H290" s="126"/>
      <c r="I290" s="81"/>
      <c r="J290" s="126"/>
      <c r="K290" s="104"/>
      <c r="L290" s="81"/>
      <c r="M290" s="2"/>
      <c r="N290" s="3"/>
      <c r="O290" s="3"/>
      <c r="P290" s="3"/>
      <c r="Q290" s="3"/>
      <c r="R290" s="3"/>
      <c r="S290" s="3"/>
      <c r="T290" s="3"/>
    </row>
    <row r="291" spans="1:20" x14ac:dyDescent="0.35">
      <c r="A291" s="25"/>
      <c r="B291" s="2"/>
      <c r="C291" s="58"/>
      <c r="D291" s="2"/>
      <c r="E291" s="81"/>
      <c r="F291" s="126"/>
      <c r="G291" s="81"/>
      <c r="H291" s="126"/>
      <c r="I291" s="81"/>
      <c r="J291" s="126"/>
      <c r="K291" s="81"/>
      <c r="L291" s="2"/>
      <c r="M291" s="2"/>
      <c r="N291" s="3"/>
      <c r="O291" s="3"/>
      <c r="P291" s="3"/>
      <c r="Q291" s="3"/>
      <c r="R291" s="3"/>
      <c r="S291" s="3"/>
      <c r="T291" s="3"/>
    </row>
    <row r="292" spans="1:20" x14ac:dyDescent="0.35">
      <c r="A292" s="25"/>
      <c r="B292" s="2"/>
      <c r="C292" s="58"/>
      <c r="D292" s="2"/>
      <c r="E292" s="81"/>
      <c r="F292" s="126"/>
      <c r="G292" s="81"/>
      <c r="H292" s="126"/>
      <c r="I292" s="81"/>
      <c r="J292" s="126"/>
      <c r="K292" s="81"/>
      <c r="L292" s="2"/>
      <c r="M292" s="2"/>
      <c r="N292" s="3"/>
      <c r="O292" s="3"/>
      <c r="P292" s="3"/>
      <c r="Q292" s="3"/>
      <c r="R292" s="3"/>
      <c r="S292" s="3"/>
      <c r="T292" s="3"/>
    </row>
    <row r="293" spans="1:20" x14ac:dyDescent="0.35">
      <c r="A293" s="25"/>
      <c r="B293" s="2"/>
      <c r="C293" s="58"/>
      <c r="D293" s="2"/>
      <c r="E293" s="81"/>
      <c r="F293" s="126"/>
      <c r="G293" s="81"/>
      <c r="H293" s="126"/>
      <c r="I293" s="81"/>
      <c r="J293" s="126"/>
      <c r="K293" s="81"/>
      <c r="L293" s="2"/>
      <c r="M293" s="2"/>
      <c r="N293" s="3"/>
      <c r="O293" s="3"/>
      <c r="P293" s="3"/>
      <c r="Q293" s="3"/>
      <c r="R293" s="3"/>
      <c r="S293" s="3"/>
      <c r="T293" s="3"/>
    </row>
    <row r="294" spans="1:20" x14ac:dyDescent="0.35">
      <c r="A294" s="25"/>
      <c r="B294" s="2"/>
      <c r="C294" s="58"/>
      <c r="D294" s="2"/>
      <c r="E294" s="81"/>
      <c r="F294" s="126"/>
      <c r="G294" s="81"/>
      <c r="H294" s="126"/>
      <c r="I294" s="81"/>
      <c r="J294" s="126"/>
      <c r="K294" s="104"/>
      <c r="L294" s="2"/>
      <c r="M294" s="2"/>
      <c r="N294" s="3"/>
      <c r="O294" s="3"/>
      <c r="P294" s="3"/>
      <c r="Q294" s="3"/>
      <c r="R294" s="3"/>
      <c r="S294" s="3"/>
      <c r="T294" s="3"/>
    </row>
    <row r="295" spans="1:20" x14ac:dyDescent="0.35">
      <c r="A295" s="26"/>
      <c r="C295" s="58"/>
      <c r="D295" s="2"/>
      <c r="E295" s="81"/>
      <c r="F295" s="126"/>
      <c r="G295" s="81"/>
      <c r="H295" s="126"/>
      <c r="I295" s="81"/>
      <c r="J295" s="126"/>
      <c r="K295" s="104"/>
      <c r="L295" s="2"/>
      <c r="M295" s="2"/>
      <c r="N295" s="3"/>
      <c r="O295" s="3"/>
      <c r="P295" s="3"/>
      <c r="Q295" s="3"/>
      <c r="R295" s="3"/>
      <c r="S295" s="3"/>
      <c r="T295" s="3"/>
    </row>
    <row r="296" spans="1:20" x14ac:dyDescent="0.35">
      <c r="A296" s="26"/>
      <c r="B296" s="2"/>
      <c r="C296" s="58"/>
      <c r="D296" s="2"/>
      <c r="E296" s="81"/>
      <c r="F296" s="126"/>
      <c r="G296" s="81"/>
      <c r="H296" s="126"/>
      <c r="I296" s="81"/>
      <c r="J296" s="126"/>
      <c r="L296" s="10"/>
      <c r="M296" s="2"/>
      <c r="N296" s="3"/>
      <c r="O296" s="3"/>
      <c r="P296" s="3"/>
      <c r="Q296" s="3"/>
      <c r="R296" s="3"/>
      <c r="S296" s="3"/>
      <c r="T296" s="3"/>
    </row>
    <row r="297" spans="1:20" x14ac:dyDescent="0.35">
      <c r="A297" s="26"/>
      <c r="B297" s="2"/>
      <c r="C297" s="58"/>
      <c r="D297" s="2"/>
      <c r="E297" s="81"/>
      <c r="F297" s="126"/>
      <c r="G297" s="81"/>
      <c r="H297" s="126"/>
      <c r="I297" s="81"/>
      <c r="J297" s="126"/>
      <c r="K297" s="104"/>
      <c r="L297" s="2"/>
      <c r="M297" s="2"/>
      <c r="N297" s="3"/>
      <c r="O297" s="3"/>
      <c r="P297" s="3"/>
      <c r="Q297" s="3"/>
      <c r="R297" s="3"/>
      <c r="S297" s="3"/>
      <c r="T297" s="3"/>
    </row>
    <row r="298" spans="1:20" x14ac:dyDescent="0.35">
      <c r="A298" s="26"/>
      <c r="B298" s="2"/>
      <c r="C298" s="58"/>
      <c r="D298" s="2"/>
      <c r="E298" s="81"/>
      <c r="F298" s="126"/>
      <c r="G298" s="81"/>
      <c r="H298" s="126"/>
      <c r="I298" s="81"/>
      <c r="J298" s="126"/>
      <c r="K298" s="81"/>
      <c r="L298" s="2"/>
      <c r="M298" s="2"/>
      <c r="N298" s="3"/>
      <c r="O298" s="3"/>
      <c r="P298" s="3"/>
      <c r="Q298" s="3"/>
      <c r="R298" s="3"/>
      <c r="S298" s="3"/>
      <c r="T298" s="3"/>
    </row>
    <row r="299" spans="1:20" x14ac:dyDescent="0.35">
      <c r="A299" s="26"/>
      <c r="B299" s="2"/>
      <c r="C299" s="58"/>
      <c r="D299" s="2"/>
      <c r="E299" s="81"/>
      <c r="F299" s="126"/>
      <c r="G299" s="81"/>
      <c r="H299" s="126"/>
      <c r="I299" s="81"/>
      <c r="J299" s="126"/>
      <c r="K299" s="81"/>
      <c r="L299" s="2"/>
      <c r="M299" s="2"/>
      <c r="N299" s="3"/>
      <c r="O299" s="3"/>
      <c r="P299" s="3"/>
      <c r="Q299" s="3"/>
      <c r="R299" s="3"/>
      <c r="S299" s="3"/>
      <c r="T299" s="3"/>
    </row>
    <row r="300" spans="1:20" x14ac:dyDescent="0.35">
      <c r="A300" s="26"/>
      <c r="B300" s="2"/>
      <c r="C300" s="58"/>
      <c r="D300" s="2"/>
      <c r="E300" s="81"/>
      <c r="F300" s="126"/>
      <c r="G300" s="81"/>
      <c r="H300" s="126"/>
      <c r="I300" s="81"/>
      <c r="J300" s="126"/>
      <c r="K300" s="81"/>
      <c r="L300" s="2"/>
      <c r="M300" s="2"/>
      <c r="N300" s="3"/>
      <c r="O300" s="3"/>
      <c r="P300" s="3"/>
      <c r="Q300" s="3"/>
      <c r="R300" s="3"/>
      <c r="S300" s="3"/>
      <c r="T300" s="3"/>
    </row>
    <row r="301" spans="1:20" x14ac:dyDescent="0.35">
      <c r="A301" s="26"/>
      <c r="B301" s="2"/>
      <c r="C301" s="58"/>
      <c r="D301" s="2"/>
      <c r="E301" s="81"/>
      <c r="F301" s="126"/>
      <c r="G301" s="81"/>
      <c r="H301" s="126"/>
      <c r="I301" s="81"/>
      <c r="J301" s="126"/>
      <c r="K301" s="81"/>
      <c r="L301" s="2"/>
      <c r="M301" s="2"/>
      <c r="N301" s="3"/>
      <c r="O301" s="3"/>
      <c r="P301" s="3"/>
      <c r="Q301" s="3"/>
      <c r="R301" s="3"/>
      <c r="S301" s="3"/>
      <c r="T301" s="3"/>
    </row>
    <row r="302" spans="1:20" x14ac:dyDescent="0.35">
      <c r="A302" s="26"/>
      <c r="B302" s="2"/>
      <c r="C302" s="58"/>
      <c r="D302" s="2"/>
      <c r="E302" s="81"/>
      <c r="F302" s="126"/>
      <c r="G302" s="81"/>
      <c r="H302" s="127"/>
      <c r="I302" s="81"/>
      <c r="J302" s="126"/>
      <c r="K302" s="81"/>
      <c r="L302" s="2"/>
      <c r="M302" s="2"/>
      <c r="N302" s="3"/>
      <c r="O302" s="3"/>
      <c r="P302" s="3"/>
      <c r="Q302" s="3"/>
      <c r="R302" s="3"/>
      <c r="S302" s="3"/>
      <c r="T302" s="3"/>
    </row>
    <row r="303" spans="1:20" x14ac:dyDescent="0.35">
      <c r="A303" s="26"/>
      <c r="B303" s="2"/>
      <c r="C303" s="58"/>
      <c r="D303" s="2"/>
      <c r="E303" s="81"/>
      <c r="F303" s="126"/>
      <c r="G303" s="93"/>
      <c r="H303" s="127"/>
      <c r="J303" s="138"/>
      <c r="L303" s="11"/>
      <c r="M303" s="3"/>
      <c r="N303" s="3"/>
      <c r="O303" s="3"/>
      <c r="P303" s="3"/>
      <c r="Q303" s="3"/>
      <c r="R303" s="3"/>
      <c r="S303" s="3"/>
      <c r="T303" s="3"/>
    </row>
    <row r="304" spans="1:20" x14ac:dyDescent="0.35">
      <c r="A304" s="27"/>
      <c r="C304" s="59"/>
      <c r="D304" s="11"/>
      <c r="E304" s="93"/>
      <c r="F304" s="127"/>
      <c r="G304" s="93"/>
      <c r="H304" s="127"/>
      <c r="J304" s="138"/>
      <c r="L304" s="11"/>
      <c r="M304" s="11"/>
      <c r="N304" s="3"/>
      <c r="O304" s="3"/>
      <c r="P304" s="3"/>
      <c r="Q304" s="3"/>
      <c r="R304" s="3"/>
      <c r="S304" s="3"/>
      <c r="T304" s="3"/>
    </row>
    <row r="305" spans="1:20" x14ac:dyDescent="0.35">
      <c r="A305" s="27"/>
      <c r="C305" s="59"/>
      <c r="D305" s="11"/>
      <c r="E305" s="93"/>
      <c r="F305" s="127"/>
      <c r="G305" s="93"/>
      <c r="H305" s="127"/>
      <c r="J305" s="138"/>
      <c r="L305" s="11"/>
      <c r="M305" s="11"/>
      <c r="N305" s="3"/>
      <c r="O305" s="3"/>
      <c r="P305" s="3"/>
      <c r="Q305" s="3"/>
      <c r="R305" s="3"/>
      <c r="S305" s="3"/>
      <c r="T305" s="3"/>
    </row>
    <row r="306" spans="1:20" x14ac:dyDescent="0.35">
      <c r="A306" s="27"/>
      <c r="C306" s="59"/>
      <c r="D306" s="11"/>
      <c r="E306" s="93"/>
      <c r="F306" s="127"/>
      <c r="G306" s="93"/>
      <c r="H306" s="127"/>
      <c r="J306" s="138"/>
      <c r="L306" s="11"/>
      <c r="M306" s="11"/>
      <c r="N306" s="3"/>
      <c r="O306" s="3"/>
      <c r="P306" s="3"/>
      <c r="Q306" s="3"/>
      <c r="R306" s="3"/>
      <c r="S306" s="3"/>
      <c r="T306" s="3"/>
    </row>
    <row r="307" spans="1:20" x14ac:dyDescent="0.35">
      <c r="A307" s="27"/>
      <c r="C307" s="59"/>
      <c r="D307" s="11"/>
      <c r="E307" s="93"/>
      <c r="F307" s="127"/>
      <c r="G307" s="93"/>
      <c r="H307" s="127"/>
      <c r="J307" s="138"/>
      <c r="L307" s="11"/>
      <c r="M307" s="11"/>
      <c r="N307" s="3"/>
      <c r="O307" s="3"/>
      <c r="P307" s="3"/>
      <c r="Q307" s="3"/>
      <c r="R307" s="3"/>
      <c r="S307" s="3"/>
      <c r="T307" s="3"/>
    </row>
    <row r="308" spans="1:20" x14ac:dyDescent="0.35">
      <c r="A308" s="27"/>
      <c r="C308" s="59"/>
      <c r="D308" s="11"/>
      <c r="E308" s="93"/>
      <c r="F308" s="127"/>
      <c r="G308" s="93"/>
      <c r="H308" s="127"/>
      <c r="J308" s="138"/>
      <c r="L308" s="11"/>
      <c r="M308" s="11"/>
      <c r="N308" s="3"/>
      <c r="O308" s="3"/>
      <c r="P308" s="3"/>
      <c r="Q308" s="3"/>
      <c r="R308" s="3"/>
      <c r="S308" s="3"/>
      <c r="T308" s="3"/>
    </row>
    <row r="309" spans="1:20" x14ac:dyDescent="0.35">
      <c r="A309" s="27"/>
      <c r="C309" s="59"/>
      <c r="D309" s="11"/>
      <c r="E309" s="93"/>
      <c r="F309" s="127"/>
      <c r="G309" s="93"/>
      <c r="H309" s="127"/>
      <c r="J309" s="138"/>
      <c r="L309" s="11"/>
      <c r="M309" s="11"/>
      <c r="N309" s="3"/>
      <c r="O309" s="3"/>
      <c r="P309" s="3"/>
      <c r="Q309" s="3"/>
      <c r="R309" s="3"/>
      <c r="S309" s="3"/>
      <c r="T309" s="3"/>
    </row>
    <row r="310" spans="1:20" x14ac:dyDescent="0.35">
      <c r="A310" s="27"/>
      <c r="C310" s="59"/>
      <c r="D310" s="11"/>
      <c r="E310" s="93"/>
      <c r="F310" s="127"/>
      <c r="G310" s="93"/>
      <c r="H310" s="127"/>
      <c r="J310" s="138"/>
      <c r="L310" s="11"/>
      <c r="M310" s="11"/>
      <c r="N310" s="3"/>
      <c r="O310" s="3"/>
      <c r="P310" s="3"/>
      <c r="Q310" s="3"/>
      <c r="R310" s="3"/>
      <c r="S310" s="3"/>
      <c r="T310" s="3"/>
    </row>
    <row r="311" spans="1:20" x14ac:dyDescent="0.35">
      <c r="A311" s="27"/>
      <c r="C311" s="59"/>
      <c r="D311" s="11"/>
      <c r="E311" s="93"/>
      <c r="F311" s="127"/>
      <c r="G311" s="93"/>
      <c r="H311" s="127"/>
      <c r="J311" s="138"/>
      <c r="L311" s="11"/>
      <c r="M311" s="11"/>
      <c r="N311" s="3"/>
      <c r="O311" s="3"/>
      <c r="P311" s="3"/>
      <c r="Q311" s="3"/>
      <c r="R311" s="3"/>
      <c r="S311" s="3"/>
      <c r="T311" s="3"/>
    </row>
    <row r="312" spans="1:20" x14ac:dyDescent="0.35">
      <c r="A312" s="27"/>
      <c r="C312" s="59"/>
      <c r="D312" s="11"/>
      <c r="E312" s="93"/>
      <c r="F312" s="127"/>
      <c r="G312" s="93"/>
      <c r="H312" s="127"/>
      <c r="J312" s="138"/>
      <c r="L312" s="11"/>
      <c r="M312" s="11"/>
      <c r="N312" s="3"/>
      <c r="O312" s="3"/>
      <c r="P312" s="3"/>
      <c r="Q312" s="3"/>
      <c r="R312" s="3"/>
      <c r="S312" s="3"/>
      <c r="T312" s="3"/>
    </row>
    <row r="313" spans="1:20" x14ac:dyDescent="0.35">
      <c r="A313" s="27"/>
      <c r="C313" s="59"/>
      <c r="D313" s="11"/>
      <c r="E313" s="93"/>
      <c r="F313" s="127"/>
      <c r="G313" s="93"/>
      <c r="H313" s="127"/>
      <c r="J313" s="138"/>
      <c r="L313" s="11"/>
      <c r="M313" s="11"/>
      <c r="N313" s="3"/>
      <c r="O313" s="3"/>
      <c r="P313" s="3"/>
      <c r="Q313" s="3"/>
      <c r="R313" s="3"/>
      <c r="S313" s="3"/>
      <c r="T313" s="3"/>
    </row>
    <row r="314" spans="1:20" x14ac:dyDescent="0.35">
      <c r="A314" s="27"/>
      <c r="C314" s="59"/>
      <c r="D314" s="11"/>
      <c r="E314" s="93"/>
      <c r="F314" s="127"/>
      <c r="G314" s="93"/>
      <c r="H314" s="127"/>
      <c r="J314" s="138"/>
      <c r="L314" s="11"/>
      <c r="M314" s="11"/>
      <c r="N314" s="3"/>
      <c r="O314" s="3"/>
      <c r="P314" s="3"/>
      <c r="Q314" s="3"/>
      <c r="R314" s="3"/>
      <c r="S314" s="3"/>
      <c r="T314" s="3"/>
    </row>
    <row r="315" spans="1:20" x14ac:dyDescent="0.35">
      <c r="A315" s="27"/>
      <c r="C315" s="59"/>
      <c r="D315" s="11"/>
      <c r="E315" s="93"/>
      <c r="F315" s="127"/>
      <c r="G315" s="93"/>
      <c r="H315" s="127"/>
      <c r="J315" s="138"/>
      <c r="L315" s="11"/>
      <c r="M315" s="11"/>
      <c r="N315" s="3"/>
      <c r="O315" s="3"/>
      <c r="P315" s="3"/>
      <c r="Q315" s="3"/>
      <c r="R315" s="3"/>
      <c r="S315" s="3"/>
      <c r="T315" s="3"/>
    </row>
    <row r="316" spans="1:20" x14ac:dyDescent="0.35">
      <c r="A316" s="27"/>
      <c r="C316" s="59"/>
      <c r="D316" s="11"/>
      <c r="E316" s="93"/>
      <c r="F316" s="127"/>
      <c r="G316" s="93"/>
      <c r="H316" s="127"/>
      <c r="J316" s="138"/>
      <c r="L316" s="11"/>
      <c r="M316" s="11"/>
      <c r="N316" s="3"/>
      <c r="O316" s="3"/>
      <c r="P316" s="3"/>
      <c r="Q316" s="3"/>
      <c r="R316" s="3"/>
      <c r="S316" s="3"/>
      <c r="T316" s="3"/>
    </row>
    <row r="317" spans="1:20" x14ac:dyDescent="0.35">
      <c r="A317" s="27"/>
      <c r="C317" s="59"/>
      <c r="D317" s="11"/>
      <c r="E317" s="93"/>
      <c r="F317" s="127"/>
      <c r="G317" s="93"/>
      <c r="H317" s="127"/>
      <c r="J317" s="138"/>
      <c r="L317" s="11"/>
      <c r="M317" s="11"/>
      <c r="N317" s="3"/>
      <c r="O317" s="3"/>
      <c r="P317" s="3"/>
      <c r="Q317" s="3"/>
      <c r="R317" s="3"/>
      <c r="S317" s="3"/>
      <c r="T317" s="3"/>
    </row>
    <row r="318" spans="1:20" x14ac:dyDescent="0.35">
      <c r="A318" s="27"/>
      <c r="C318" s="59"/>
      <c r="D318" s="11"/>
      <c r="E318" s="93"/>
      <c r="F318" s="127"/>
      <c r="G318" s="93"/>
      <c r="H318" s="127"/>
      <c r="J318" s="138"/>
      <c r="L318" s="11"/>
      <c r="M318" s="11"/>
      <c r="N318" s="3"/>
      <c r="O318" s="3"/>
      <c r="P318" s="3"/>
      <c r="Q318" s="3"/>
      <c r="R318" s="3"/>
      <c r="S318" s="3"/>
      <c r="T318" s="3"/>
    </row>
    <row r="319" spans="1:20" x14ac:dyDescent="0.35">
      <c r="A319" s="27"/>
      <c r="C319" s="59"/>
      <c r="D319" s="11"/>
      <c r="E319" s="93"/>
      <c r="F319" s="127"/>
      <c r="G319" s="93"/>
      <c r="H319" s="127"/>
      <c r="J319" s="138"/>
      <c r="L319" s="11"/>
      <c r="M319" s="11"/>
      <c r="N319" s="3"/>
      <c r="O319" s="3"/>
      <c r="P319" s="3"/>
      <c r="Q319" s="3"/>
      <c r="R319" s="3"/>
      <c r="S319" s="3"/>
      <c r="T319" s="3"/>
    </row>
    <row r="320" spans="1:20" x14ac:dyDescent="0.35">
      <c r="A320" s="27"/>
      <c r="C320" s="59"/>
      <c r="D320" s="11"/>
      <c r="E320" s="93"/>
      <c r="F320" s="127"/>
      <c r="G320" s="93"/>
      <c r="H320" s="127"/>
      <c r="J320" s="138"/>
      <c r="L320" s="11"/>
      <c r="M320" s="11"/>
      <c r="N320" s="3"/>
      <c r="O320" s="3"/>
      <c r="P320" s="3"/>
      <c r="Q320" s="3"/>
      <c r="R320" s="3"/>
      <c r="S320" s="3"/>
      <c r="T320" s="3"/>
    </row>
    <row r="321" spans="1:20" x14ac:dyDescent="0.35">
      <c r="A321" s="27"/>
      <c r="C321" s="59"/>
      <c r="D321" s="11"/>
      <c r="E321" s="93"/>
      <c r="F321" s="127"/>
      <c r="G321" s="93"/>
      <c r="H321" s="127"/>
      <c r="J321" s="138"/>
      <c r="L321" s="11"/>
      <c r="M321" s="11"/>
      <c r="N321" s="3"/>
      <c r="O321" s="3"/>
      <c r="P321" s="3"/>
      <c r="Q321" s="3"/>
      <c r="R321" s="3"/>
      <c r="S321" s="3"/>
      <c r="T321" s="3"/>
    </row>
    <row r="322" spans="1:20" x14ac:dyDescent="0.35">
      <c r="A322" s="27"/>
      <c r="C322" s="59"/>
      <c r="D322" s="11"/>
      <c r="E322" s="93"/>
      <c r="F322" s="127"/>
      <c r="G322" s="93"/>
      <c r="H322" s="127"/>
      <c r="J322" s="138"/>
      <c r="L322" s="11"/>
      <c r="M322" s="11"/>
      <c r="N322" s="3"/>
      <c r="O322" s="3"/>
      <c r="P322" s="3"/>
      <c r="Q322" s="3"/>
      <c r="R322" s="3"/>
      <c r="S322" s="3"/>
      <c r="T322" s="3"/>
    </row>
    <row r="323" spans="1:20" x14ac:dyDescent="0.35">
      <c r="A323" s="27"/>
      <c r="C323" s="59"/>
      <c r="D323" s="11"/>
      <c r="E323" s="93"/>
      <c r="F323" s="127"/>
      <c r="G323" s="93"/>
      <c r="H323" s="127"/>
      <c r="J323" s="138"/>
      <c r="L323" s="11"/>
      <c r="M323" s="11"/>
      <c r="N323" s="3"/>
      <c r="O323" s="3"/>
      <c r="P323" s="3"/>
      <c r="Q323" s="3"/>
      <c r="R323" s="3"/>
      <c r="S323" s="3"/>
      <c r="T323" s="3"/>
    </row>
    <row r="324" spans="1:20" x14ac:dyDescent="0.35">
      <c r="A324" s="27"/>
      <c r="C324" s="59"/>
      <c r="D324" s="11"/>
      <c r="E324" s="93"/>
      <c r="F324" s="127"/>
      <c r="G324" s="93"/>
      <c r="H324" s="127"/>
      <c r="J324" s="138"/>
      <c r="L324" s="11"/>
      <c r="M324" s="11"/>
      <c r="N324" s="3"/>
      <c r="O324" s="3"/>
      <c r="P324" s="3"/>
      <c r="Q324" s="3"/>
      <c r="R324" s="3"/>
      <c r="S324" s="3"/>
      <c r="T324" s="3"/>
    </row>
    <row r="325" spans="1:20" x14ac:dyDescent="0.35">
      <c r="A325" s="27"/>
      <c r="C325" s="59"/>
      <c r="D325" s="11"/>
      <c r="E325" s="93"/>
      <c r="F325" s="127"/>
      <c r="G325" s="93"/>
      <c r="H325" s="127"/>
      <c r="J325" s="138"/>
      <c r="L325" s="11"/>
      <c r="M325" s="11"/>
      <c r="N325" s="3"/>
      <c r="O325" s="3"/>
      <c r="P325" s="3"/>
      <c r="Q325" s="3"/>
      <c r="R325" s="3"/>
      <c r="S325" s="3"/>
      <c r="T325" s="3"/>
    </row>
    <row r="326" spans="1:20" x14ac:dyDescent="0.35">
      <c r="A326" s="27"/>
      <c r="C326" s="59"/>
      <c r="D326" s="11"/>
      <c r="E326" s="93"/>
      <c r="F326" s="127"/>
      <c r="G326" s="93"/>
      <c r="H326" s="127"/>
      <c r="J326" s="138"/>
      <c r="L326" s="11"/>
      <c r="M326" s="11"/>
      <c r="N326" s="3"/>
      <c r="O326" s="3"/>
      <c r="P326" s="3"/>
      <c r="Q326" s="3"/>
      <c r="R326" s="3"/>
      <c r="S326" s="3"/>
      <c r="T326" s="3"/>
    </row>
    <row r="327" spans="1:20" x14ac:dyDescent="0.35">
      <c r="A327" s="27"/>
      <c r="C327" s="59"/>
      <c r="D327" s="11"/>
      <c r="E327" s="93"/>
      <c r="F327" s="127"/>
      <c r="G327" s="93"/>
      <c r="H327" s="127"/>
      <c r="J327" s="138"/>
      <c r="L327" s="11"/>
      <c r="M327" s="11"/>
      <c r="N327" s="3"/>
      <c r="O327" s="3"/>
      <c r="P327" s="3"/>
      <c r="Q327" s="3"/>
      <c r="R327" s="3"/>
      <c r="S327" s="3"/>
      <c r="T327" s="3"/>
    </row>
    <row r="328" spans="1:20" x14ac:dyDescent="0.35">
      <c r="A328" s="27"/>
      <c r="C328" s="59"/>
      <c r="D328" s="11"/>
      <c r="E328" s="93"/>
      <c r="F328" s="127"/>
      <c r="G328" s="93"/>
      <c r="H328" s="127"/>
      <c r="J328" s="138"/>
      <c r="L328" s="11"/>
      <c r="M328" s="11"/>
      <c r="N328" s="3"/>
      <c r="O328" s="3"/>
      <c r="P328" s="3"/>
      <c r="Q328" s="3"/>
      <c r="R328" s="3"/>
      <c r="S328" s="3"/>
      <c r="T328" s="3"/>
    </row>
    <row r="329" spans="1:20" x14ac:dyDescent="0.35">
      <c r="A329" s="27"/>
      <c r="C329" s="59"/>
      <c r="D329" s="11"/>
      <c r="E329" s="93"/>
      <c r="F329" s="127"/>
      <c r="G329" s="93"/>
      <c r="H329" s="127"/>
      <c r="J329" s="138"/>
      <c r="L329" s="11"/>
      <c r="M329" s="11"/>
      <c r="N329" s="3"/>
      <c r="O329" s="3"/>
      <c r="P329" s="3"/>
      <c r="Q329" s="3"/>
      <c r="R329" s="3"/>
      <c r="S329" s="3"/>
      <c r="T329" s="3"/>
    </row>
    <row r="330" spans="1:20" x14ac:dyDescent="0.35">
      <c r="A330" s="27"/>
      <c r="C330" s="59"/>
      <c r="D330" s="11"/>
      <c r="E330" s="93"/>
      <c r="F330" s="127"/>
      <c r="G330" s="93"/>
      <c r="H330" s="127"/>
      <c r="J330" s="138"/>
      <c r="L330" s="11"/>
      <c r="M330" s="11"/>
      <c r="N330" s="3"/>
      <c r="O330" s="3"/>
      <c r="P330" s="3"/>
      <c r="Q330" s="3"/>
      <c r="R330" s="3"/>
      <c r="S330" s="3"/>
      <c r="T330" s="3"/>
    </row>
    <row r="331" spans="1:20" x14ac:dyDescent="0.35">
      <c r="A331" s="27"/>
      <c r="C331" s="59"/>
      <c r="D331" s="11"/>
      <c r="E331" s="93"/>
      <c r="F331" s="127"/>
      <c r="G331" s="93"/>
      <c r="H331" s="127"/>
      <c r="J331" s="138"/>
      <c r="L331" s="11"/>
      <c r="M331" s="11"/>
      <c r="N331" s="3"/>
      <c r="O331" s="3"/>
      <c r="P331" s="3"/>
      <c r="Q331" s="3"/>
      <c r="R331" s="3"/>
      <c r="S331" s="3"/>
      <c r="T331" s="3"/>
    </row>
    <row r="332" spans="1:20" x14ac:dyDescent="0.35">
      <c r="A332" s="27"/>
      <c r="C332" s="59"/>
      <c r="D332" s="11"/>
      <c r="E332" s="93"/>
      <c r="F332" s="127"/>
      <c r="G332" s="93"/>
      <c r="H332" s="127"/>
      <c r="J332" s="138"/>
      <c r="L332" s="11"/>
      <c r="M332" s="11"/>
      <c r="N332" s="3"/>
      <c r="O332" s="3"/>
      <c r="P332" s="3"/>
      <c r="Q332" s="3"/>
      <c r="R332" s="3"/>
      <c r="S332" s="3"/>
      <c r="T332" s="3"/>
    </row>
    <row r="333" spans="1:20" x14ac:dyDescent="0.35">
      <c r="A333" s="27"/>
      <c r="C333" s="59"/>
      <c r="D333" s="11"/>
      <c r="E333" s="93"/>
      <c r="F333" s="127"/>
      <c r="G333" s="93"/>
      <c r="H333" s="127"/>
      <c r="J333" s="138"/>
      <c r="L333" s="11"/>
      <c r="M333" s="11"/>
      <c r="N333" s="3"/>
      <c r="O333" s="3"/>
      <c r="P333" s="3"/>
      <c r="Q333" s="3"/>
      <c r="R333" s="3"/>
      <c r="S333" s="3"/>
      <c r="T333" s="3"/>
    </row>
    <row r="334" spans="1:20" x14ac:dyDescent="0.35">
      <c r="A334" s="27"/>
      <c r="C334" s="59"/>
      <c r="D334" s="11"/>
      <c r="E334" s="93"/>
      <c r="F334" s="127"/>
      <c r="G334" s="93"/>
      <c r="H334" s="127"/>
      <c r="J334" s="138"/>
      <c r="L334" s="11"/>
      <c r="M334" s="11"/>
      <c r="N334" s="3"/>
      <c r="O334" s="3"/>
      <c r="P334" s="3"/>
      <c r="Q334" s="3"/>
      <c r="R334" s="3"/>
      <c r="S334" s="3"/>
      <c r="T334" s="3"/>
    </row>
    <row r="335" spans="1:20" x14ac:dyDescent="0.35">
      <c r="A335" s="27"/>
      <c r="C335" s="59"/>
      <c r="D335" s="11"/>
      <c r="E335" s="93"/>
      <c r="F335" s="127"/>
      <c r="G335" s="93"/>
      <c r="H335" s="127"/>
      <c r="J335" s="138"/>
      <c r="L335" s="11"/>
      <c r="M335" s="11"/>
      <c r="N335" s="3"/>
      <c r="O335" s="3"/>
      <c r="P335" s="3"/>
      <c r="Q335" s="3"/>
      <c r="R335" s="3"/>
      <c r="S335" s="3"/>
      <c r="T335" s="3"/>
    </row>
    <row r="336" spans="1:20" x14ac:dyDescent="0.35">
      <c r="A336" s="27"/>
      <c r="C336" s="59"/>
      <c r="D336" s="11"/>
      <c r="E336" s="93"/>
      <c r="F336" s="127"/>
      <c r="G336" s="93"/>
      <c r="H336" s="127"/>
      <c r="J336" s="138"/>
      <c r="L336" s="11"/>
      <c r="M336" s="11"/>
      <c r="N336" s="3"/>
      <c r="O336" s="3"/>
      <c r="P336" s="3"/>
      <c r="Q336" s="3"/>
      <c r="R336" s="3"/>
      <c r="S336" s="3"/>
      <c r="T336" s="3"/>
    </row>
    <row r="337" spans="1:20" x14ac:dyDescent="0.35">
      <c r="A337" s="27"/>
      <c r="C337" s="59"/>
      <c r="D337" s="11"/>
      <c r="E337" s="93"/>
      <c r="F337" s="127"/>
      <c r="G337" s="93"/>
      <c r="H337" s="127"/>
      <c r="J337" s="138"/>
      <c r="L337" s="11"/>
      <c r="M337" s="11"/>
      <c r="N337" s="3"/>
      <c r="O337" s="3"/>
      <c r="P337" s="3"/>
      <c r="Q337" s="3"/>
      <c r="R337" s="3"/>
      <c r="S337" s="3"/>
      <c r="T337" s="3"/>
    </row>
    <row r="338" spans="1:20" x14ac:dyDescent="0.35">
      <c r="A338" s="27"/>
      <c r="C338" s="59"/>
      <c r="D338" s="11"/>
      <c r="E338" s="93"/>
      <c r="F338" s="127"/>
      <c r="G338" s="93"/>
      <c r="H338" s="127"/>
      <c r="J338" s="138"/>
      <c r="L338" s="11"/>
      <c r="M338" s="11"/>
      <c r="N338" s="3"/>
      <c r="O338" s="3"/>
      <c r="P338" s="3"/>
      <c r="Q338" s="3"/>
      <c r="R338" s="3"/>
      <c r="S338" s="3"/>
      <c r="T338" s="3"/>
    </row>
    <row r="339" spans="1:20" x14ac:dyDescent="0.35">
      <c r="A339" s="27"/>
      <c r="C339" s="59"/>
      <c r="D339" s="11"/>
      <c r="E339" s="93"/>
      <c r="F339" s="127"/>
      <c r="G339" s="93"/>
      <c r="H339" s="127"/>
      <c r="J339" s="138"/>
      <c r="L339" s="11"/>
      <c r="M339" s="11"/>
      <c r="N339" s="3"/>
      <c r="O339" s="3"/>
      <c r="P339" s="3"/>
      <c r="Q339" s="3"/>
      <c r="R339" s="3"/>
      <c r="S339" s="3"/>
      <c r="T339" s="3"/>
    </row>
    <row r="340" spans="1:20" x14ac:dyDescent="0.35">
      <c r="A340" s="27"/>
      <c r="C340" s="59"/>
      <c r="D340" s="11"/>
      <c r="E340" s="93"/>
      <c r="F340" s="127"/>
      <c r="G340" s="93"/>
      <c r="H340" s="127"/>
      <c r="J340" s="138"/>
      <c r="L340" s="11"/>
      <c r="M340" s="11"/>
      <c r="N340" s="3"/>
      <c r="O340" s="3"/>
      <c r="P340" s="3"/>
      <c r="Q340" s="3"/>
      <c r="R340" s="3"/>
      <c r="S340" s="3"/>
      <c r="T340" s="3"/>
    </row>
    <row r="341" spans="1:20" x14ac:dyDescent="0.35">
      <c r="A341" s="27"/>
      <c r="C341" s="59"/>
      <c r="D341" s="11"/>
      <c r="E341" s="93"/>
      <c r="F341" s="127"/>
      <c r="G341" s="93"/>
      <c r="H341" s="127"/>
      <c r="J341" s="138"/>
      <c r="L341" s="11"/>
      <c r="M341" s="11"/>
      <c r="N341" s="3"/>
      <c r="O341" s="3"/>
      <c r="P341" s="3"/>
      <c r="Q341" s="3"/>
      <c r="R341" s="3"/>
      <c r="S341" s="3"/>
      <c r="T341" s="3"/>
    </row>
    <row r="342" spans="1:20" x14ac:dyDescent="0.35">
      <c r="A342" s="27"/>
      <c r="C342" s="59"/>
      <c r="D342" s="11"/>
      <c r="E342" s="93"/>
      <c r="F342" s="127"/>
      <c r="G342" s="93"/>
      <c r="H342" s="127"/>
      <c r="J342" s="138"/>
      <c r="L342" s="11"/>
      <c r="M342" s="11"/>
      <c r="N342" s="3"/>
      <c r="O342" s="3"/>
      <c r="P342" s="3"/>
      <c r="Q342" s="3"/>
      <c r="R342" s="3"/>
      <c r="S342" s="3"/>
      <c r="T342" s="3"/>
    </row>
    <row r="343" spans="1:20" x14ac:dyDescent="0.35">
      <c r="A343" s="27"/>
      <c r="C343" s="59"/>
      <c r="D343" s="11"/>
      <c r="E343" s="93"/>
      <c r="F343" s="127"/>
      <c r="G343" s="93"/>
      <c r="H343" s="127"/>
      <c r="J343" s="138"/>
      <c r="L343" s="11"/>
      <c r="M343" s="11"/>
      <c r="N343" s="3"/>
      <c r="O343" s="3"/>
      <c r="P343" s="3"/>
      <c r="Q343" s="3"/>
      <c r="R343" s="3"/>
      <c r="S343" s="3"/>
      <c r="T343" s="3"/>
    </row>
    <row r="344" spans="1:20" x14ac:dyDescent="0.35">
      <c r="A344" s="27"/>
      <c r="C344" s="59"/>
      <c r="D344" s="11"/>
      <c r="E344" s="93"/>
      <c r="F344" s="127"/>
      <c r="G344" s="93"/>
      <c r="H344" s="127"/>
      <c r="J344" s="138"/>
      <c r="L344" s="11"/>
      <c r="M344" s="11"/>
      <c r="N344" s="3"/>
      <c r="O344" s="3"/>
      <c r="P344" s="3"/>
      <c r="Q344" s="3"/>
      <c r="R344" s="3"/>
      <c r="S344" s="3"/>
      <c r="T344" s="3"/>
    </row>
    <row r="345" spans="1:20" x14ac:dyDescent="0.35">
      <c r="A345" s="27"/>
      <c r="C345" s="59"/>
      <c r="D345" s="11"/>
      <c r="E345" s="93"/>
      <c r="F345" s="127"/>
      <c r="G345" s="93"/>
      <c r="H345" s="127"/>
      <c r="J345" s="138"/>
      <c r="L345" s="11"/>
      <c r="M345" s="11"/>
      <c r="N345" s="3"/>
      <c r="O345" s="3"/>
      <c r="P345" s="3"/>
      <c r="Q345" s="3"/>
      <c r="R345" s="3"/>
      <c r="S345" s="3"/>
      <c r="T345" s="3"/>
    </row>
    <row r="346" spans="1:20" x14ac:dyDescent="0.35">
      <c r="A346" s="27"/>
      <c r="C346" s="59"/>
      <c r="D346" s="11"/>
      <c r="E346" s="93"/>
      <c r="F346" s="127"/>
      <c r="G346" s="93"/>
      <c r="H346" s="127"/>
      <c r="J346" s="138"/>
      <c r="L346" s="11"/>
      <c r="M346" s="11"/>
      <c r="N346" s="3"/>
      <c r="O346" s="3"/>
      <c r="P346" s="3"/>
      <c r="Q346" s="3"/>
      <c r="R346" s="3"/>
      <c r="S346" s="3"/>
      <c r="T346" s="3"/>
    </row>
    <row r="347" spans="1:20" x14ac:dyDescent="0.35">
      <c r="A347" s="27"/>
      <c r="C347" s="59"/>
      <c r="D347" s="11"/>
      <c r="E347" s="93"/>
      <c r="F347" s="127"/>
      <c r="G347" s="93"/>
      <c r="H347" s="127"/>
      <c r="J347" s="138"/>
      <c r="L347" s="11"/>
      <c r="M347" s="11"/>
      <c r="N347" s="3"/>
      <c r="O347" s="3"/>
      <c r="P347" s="3"/>
      <c r="Q347" s="3"/>
      <c r="R347" s="3"/>
      <c r="S347" s="3"/>
      <c r="T347" s="3"/>
    </row>
    <row r="348" spans="1:20" x14ac:dyDescent="0.35">
      <c r="A348" s="27"/>
      <c r="C348" s="59"/>
      <c r="D348" s="11"/>
      <c r="E348" s="93"/>
      <c r="F348" s="127"/>
      <c r="G348" s="93"/>
      <c r="H348" s="127"/>
      <c r="J348" s="138"/>
      <c r="L348" s="11"/>
      <c r="M348" s="11"/>
      <c r="N348" s="3"/>
      <c r="O348" s="3"/>
      <c r="P348" s="3"/>
      <c r="Q348" s="3"/>
      <c r="R348" s="3"/>
      <c r="S348" s="3"/>
      <c r="T348" s="3"/>
    </row>
    <row r="349" spans="1:20" x14ac:dyDescent="0.35">
      <c r="A349" s="27"/>
      <c r="C349" s="59"/>
      <c r="D349" s="11"/>
      <c r="E349" s="93"/>
      <c r="F349" s="127"/>
      <c r="G349" s="93"/>
      <c r="H349" s="127"/>
      <c r="J349" s="138"/>
      <c r="L349" s="11"/>
      <c r="M349" s="11"/>
      <c r="N349" s="3"/>
      <c r="O349" s="3"/>
      <c r="P349" s="3"/>
      <c r="Q349" s="3"/>
      <c r="R349" s="3"/>
      <c r="S349" s="3"/>
      <c r="T349" s="3"/>
    </row>
    <row r="350" spans="1:20" x14ac:dyDescent="0.35">
      <c r="A350" s="27"/>
      <c r="C350" s="59"/>
      <c r="D350" s="11"/>
      <c r="E350" s="93"/>
      <c r="F350" s="127"/>
      <c r="G350" s="93"/>
      <c r="H350" s="127"/>
      <c r="J350" s="138"/>
      <c r="L350" s="11"/>
      <c r="M350" s="11"/>
      <c r="N350" s="3"/>
      <c r="O350" s="3"/>
      <c r="P350" s="3"/>
      <c r="Q350" s="3"/>
      <c r="R350" s="3"/>
      <c r="S350" s="3"/>
      <c r="T350" s="3"/>
    </row>
    <row r="351" spans="1:20" x14ac:dyDescent="0.35">
      <c r="A351" s="27"/>
      <c r="C351" s="59"/>
      <c r="D351" s="11"/>
      <c r="E351" s="93"/>
      <c r="F351" s="127"/>
      <c r="G351" s="93"/>
      <c r="H351" s="127"/>
      <c r="J351" s="138"/>
      <c r="L351" s="11"/>
      <c r="M351" s="11"/>
      <c r="N351" s="3"/>
      <c r="O351" s="3"/>
      <c r="P351" s="3"/>
      <c r="Q351" s="3"/>
      <c r="R351" s="3"/>
      <c r="S351" s="3"/>
      <c r="T351" s="3"/>
    </row>
    <row r="352" spans="1:20" x14ac:dyDescent="0.35">
      <c r="A352" s="27"/>
      <c r="C352" s="59"/>
      <c r="D352" s="11"/>
      <c r="E352" s="93"/>
      <c r="F352" s="127"/>
      <c r="G352" s="93"/>
      <c r="H352" s="127"/>
      <c r="J352" s="138"/>
      <c r="L352" s="11"/>
      <c r="M352" s="11"/>
      <c r="N352" s="3"/>
      <c r="O352" s="3"/>
      <c r="P352" s="3"/>
      <c r="Q352" s="3"/>
      <c r="R352" s="3"/>
      <c r="S352" s="3"/>
      <c r="T352" s="3"/>
    </row>
    <row r="353" spans="1:20" x14ac:dyDescent="0.35">
      <c r="A353" s="27"/>
      <c r="C353" s="59"/>
      <c r="D353" s="11"/>
      <c r="E353" s="93"/>
      <c r="F353" s="127"/>
      <c r="G353" s="93"/>
      <c r="H353" s="127"/>
      <c r="J353" s="138"/>
      <c r="L353" s="11"/>
      <c r="M353" s="11"/>
      <c r="N353" s="3"/>
      <c r="O353" s="3"/>
      <c r="P353" s="3"/>
      <c r="Q353" s="3"/>
      <c r="R353" s="3"/>
      <c r="S353" s="3"/>
      <c r="T353" s="3"/>
    </row>
    <row r="354" spans="1:20" x14ac:dyDescent="0.35">
      <c r="A354" s="27"/>
      <c r="C354" s="59"/>
      <c r="D354" s="11"/>
      <c r="E354" s="93"/>
      <c r="F354" s="127"/>
      <c r="G354" s="93"/>
      <c r="H354" s="127"/>
      <c r="J354" s="138"/>
      <c r="L354" s="11"/>
      <c r="M354" s="11"/>
      <c r="N354" s="3"/>
      <c r="O354" s="3"/>
      <c r="P354" s="3"/>
      <c r="Q354" s="3"/>
      <c r="R354" s="3"/>
      <c r="S354" s="3"/>
      <c r="T354" s="3"/>
    </row>
    <row r="355" spans="1:20" x14ac:dyDescent="0.35">
      <c r="A355" s="27"/>
      <c r="C355" s="59"/>
      <c r="D355" s="11"/>
      <c r="E355" s="93"/>
      <c r="F355" s="127"/>
      <c r="G355" s="93"/>
      <c r="H355" s="127"/>
      <c r="J355" s="138"/>
      <c r="L355" s="11"/>
      <c r="M355" s="11"/>
      <c r="N355" s="3"/>
      <c r="O355" s="3"/>
      <c r="P355" s="3"/>
      <c r="Q355" s="3"/>
      <c r="R355" s="3"/>
      <c r="S355" s="3"/>
      <c r="T355" s="3"/>
    </row>
    <row r="356" spans="1:20" x14ac:dyDescent="0.35">
      <c r="A356" s="27"/>
      <c r="C356" s="59"/>
      <c r="D356" s="11"/>
      <c r="E356" s="93"/>
      <c r="F356" s="127"/>
      <c r="G356" s="93"/>
      <c r="H356" s="127"/>
      <c r="J356" s="138"/>
      <c r="L356" s="11"/>
      <c r="M356" s="11"/>
      <c r="N356" s="3"/>
      <c r="O356" s="3"/>
      <c r="P356" s="3"/>
      <c r="Q356" s="3"/>
      <c r="R356" s="3"/>
      <c r="S356" s="3"/>
      <c r="T356" s="3"/>
    </row>
    <row r="357" spans="1:20" x14ac:dyDescent="0.35">
      <c r="A357" s="27"/>
      <c r="C357" s="59"/>
      <c r="D357" s="11"/>
      <c r="E357" s="93"/>
      <c r="F357" s="127"/>
      <c r="G357" s="93"/>
      <c r="H357" s="127"/>
      <c r="J357" s="138"/>
      <c r="L357" s="11"/>
      <c r="M357" s="11"/>
      <c r="N357" s="3"/>
      <c r="O357" s="3"/>
      <c r="P357" s="3"/>
      <c r="Q357" s="3"/>
      <c r="R357" s="3"/>
      <c r="S357" s="3"/>
      <c r="T357" s="3"/>
    </row>
    <row r="358" spans="1:20" x14ac:dyDescent="0.35">
      <c r="A358" s="27"/>
      <c r="C358" s="59"/>
      <c r="D358" s="11"/>
      <c r="E358" s="93"/>
      <c r="F358" s="127"/>
      <c r="G358" s="93"/>
      <c r="H358" s="127"/>
      <c r="J358" s="138"/>
      <c r="L358" s="11"/>
      <c r="M358" s="11"/>
      <c r="N358" s="3"/>
      <c r="O358" s="3"/>
      <c r="P358" s="3"/>
      <c r="Q358" s="3"/>
      <c r="R358" s="3"/>
      <c r="S358" s="3"/>
      <c r="T358" s="3"/>
    </row>
    <row r="359" spans="1:20" x14ac:dyDescent="0.35">
      <c r="A359" s="27"/>
      <c r="C359" s="59"/>
      <c r="D359" s="11"/>
      <c r="E359" s="93"/>
      <c r="F359" s="127"/>
      <c r="G359" s="93"/>
      <c r="H359" s="127"/>
      <c r="J359" s="138"/>
      <c r="L359" s="11"/>
      <c r="M359" s="11"/>
      <c r="N359" s="3"/>
      <c r="O359" s="3"/>
      <c r="P359" s="3"/>
      <c r="Q359" s="3"/>
      <c r="R359" s="3"/>
      <c r="S359" s="3"/>
      <c r="T359" s="3"/>
    </row>
    <row r="360" spans="1:20" x14ac:dyDescent="0.35">
      <c r="A360" s="27"/>
      <c r="C360" s="59"/>
      <c r="D360" s="11"/>
      <c r="E360" s="93"/>
      <c r="F360" s="127"/>
      <c r="G360" s="93"/>
      <c r="H360" s="127"/>
      <c r="J360" s="138"/>
      <c r="L360" s="11"/>
      <c r="M360" s="11"/>
      <c r="N360" s="3"/>
      <c r="O360" s="3"/>
      <c r="P360" s="3"/>
      <c r="Q360" s="3"/>
      <c r="R360" s="3"/>
      <c r="S360" s="3"/>
      <c r="T360" s="3"/>
    </row>
    <row r="361" spans="1:20" x14ac:dyDescent="0.35">
      <c r="A361" s="27"/>
      <c r="C361" s="59"/>
      <c r="D361" s="11"/>
      <c r="E361" s="93"/>
      <c r="F361" s="127"/>
      <c r="G361" s="93"/>
      <c r="H361" s="127"/>
      <c r="J361" s="138"/>
      <c r="L361" s="11"/>
      <c r="M361" s="11"/>
      <c r="N361" s="3"/>
      <c r="O361" s="3"/>
      <c r="P361" s="3"/>
      <c r="Q361" s="3"/>
      <c r="R361" s="3"/>
      <c r="S361" s="3"/>
      <c r="T361" s="3"/>
    </row>
    <row r="362" spans="1:20" x14ac:dyDescent="0.35">
      <c r="A362" s="27"/>
      <c r="C362" s="59"/>
      <c r="D362" s="11"/>
      <c r="E362" s="93"/>
      <c r="F362" s="127"/>
      <c r="G362" s="93"/>
      <c r="H362" s="127"/>
      <c r="J362" s="138"/>
      <c r="L362" s="11"/>
      <c r="M362" s="11"/>
      <c r="N362" s="3"/>
      <c r="O362" s="3"/>
      <c r="P362" s="3"/>
      <c r="Q362" s="3"/>
      <c r="R362" s="3"/>
      <c r="S362" s="3"/>
      <c r="T362" s="3"/>
    </row>
    <row r="363" spans="1:20" x14ac:dyDescent="0.35">
      <c r="A363" s="27"/>
      <c r="C363" s="59"/>
      <c r="D363" s="11"/>
      <c r="E363" s="93"/>
      <c r="F363" s="127"/>
      <c r="G363" s="93"/>
      <c r="H363" s="127"/>
      <c r="J363" s="138"/>
      <c r="L363" s="11"/>
      <c r="M363" s="11"/>
      <c r="N363" s="3"/>
      <c r="O363" s="3"/>
      <c r="P363" s="3"/>
      <c r="Q363" s="3"/>
      <c r="R363" s="3"/>
      <c r="S363" s="3"/>
      <c r="T363" s="3"/>
    </row>
    <row r="364" spans="1:20" x14ac:dyDescent="0.35">
      <c r="A364" s="27"/>
      <c r="C364" s="59"/>
      <c r="D364" s="11"/>
      <c r="E364" s="93"/>
      <c r="F364" s="127"/>
      <c r="G364" s="93"/>
      <c r="H364" s="127"/>
      <c r="J364" s="138"/>
      <c r="L364" s="11"/>
      <c r="M364" s="11"/>
      <c r="N364" s="3"/>
      <c r="O364" s="3"/>
      <c r="P364" s="3"/>
      <c r="Q364" s="3"/>
      <c r="R364" s="3"/>
      <c r="S364" s="3"/>
      <c r="T364" s="3"/>
    </row>
    <row r="365" spans="1:20" x14ac:dyDescent="0.35">
      <c r="A365" s="27"/>
      <c r="C365" s="59"/>
      <c r="D365" s="11"/>
      <c r="E365" s="93"/>
      <c r="F365" s="127"/>
      <c r="G365" s="93"/>
      <c r="H365" s="127"/>
      <c r="J365" s="138"/>
      <c r="L365" s="11"/>
      <c r="M365" s="11"/>
      <c r="N365" s="3"/>
      <c r="O365" s="3"/>
      <c r="P365" s="3"/>
      <c r="Q365" s="3"/>
      <c r="R365" s="3"/>
      <c r="S365" s="3"/>
      <c r="T365" s="3"/>
    </row>
    <row r="366" spans="1:20" x14ac:dyDescent="0.35">
      <c r="A366" s="27"/>
      <c r="C366" s="59"/>
      <c r="D366" s="11"/>
      <c r="E366" s="93"/>
      <c r="F366" s="127"/>
      <c r="G366" s="93"/>
      <c r="H366" s="127"/>
      <c r="J366" s="138"/>
      <c r="L366" s="11"/>
      <c r="M366" s="11"/>
      <c r="N366" s="3"/>
      <c r="O366" s="3"/>
      <c r="P366" s="3"/>
      <c r="Q366" s="3"/>
      <c r="R366" s="3"/>
      <c r="S366" s="3"/>
      <c r="T366" s="3"/>
    </row>
    <row r="367" spans="1:20" x14ac:dyDescent="0.35">
      <c r="A367" s="27"/>
      <c r="C367" s="59"/>
      <c r="D367" s="11"/>
      <c r="E367" s="93"/>
      <c r="F367" s="127"/>
      <c r="G367" s="93"/>
      <c r="H367" s="127"/>
      <c r="J367" s="138"/>
      <c r="L367" s="11"/>
      <c r="M367" s="11"/>
      <c r="N367" s="3"/>
      <c r="O367" s="3"/>
      <c r="P367" s="3"/>
      <c r="Q367" s="3"/>
      <c r="R367" s="3"/>
      <c r="S367" s="3"/>
      <c r="T367" s="3"/>
    </row>
    <row r="368" spans="1:20" x14ac:dyDescent="0.35">
      <c r="A368" s="27"/>
      <c r="C368" s="59"/>
      <c r="D368" s="11"/>
      <c r="E368" s="93"/>
      <c r="F368" s="127"/>
      <c r="G368" s="93"/>
      <c r="H368" s="127"/>
      <c r="J368" s="138"/>
      <c r="L368" s="11"/>
      <c r="M368" s="11"/>
      <c r="N368" s="3"/>
      <c r="O368" s="3"/>
      <c r="P368" s="3"/>
      <c r="Q368" s="3"/>
      <c r="R368" s="3"/>
      <c r="S368" s="3"/>
      <c r="T368" s="3"/>
    </row>
    <row r="369" spans="1:20" x14ac:dyDescent="0.35">
      <c r="A369" s="27"/>
      <c r="C369" s="59"/>
      <c r="D369" s="11"/>
      <c r="E369" s="93"/>
      <c r="F369" s="127"/>
      <c r="G369" s="93"/>
      <c r="H369" s="127"/>
      <c r="J369" s="138"/>
      <c r="L369" s="11"/>
      <c r="M369" s="11"/>
      <c r="N369" s="3"/>
      <c r="O369" s="3"/>
      <c r="P369" s="3"/>
      <c r="Q369" s="3"/>
      <c r="R369" s="3"/>
      <c r="S369" s="3"/>
      <c r="T369" s="3"/>
    </row>
    <row r="370" spans="1:20" x14ac:dyDescent="0.35">
      <c r="A370" s="27"/>
      <c r="C370" s="59"/>
      <c r="D370" s="11"/>
      <c r="E370" s="93"/>
      <c r="F370" s="127"/>
      <c r="G370" s="93"/>
      <c r="H370" s="127"/>
      <c r="J370" s="138"/>
      <c r="L370" s="11"/>
      <c r="M370" s="11"/>
      <c r="N370" s="3"/>
      <c r="O370" s="3"/>
      <c r="P370" s="3"/>
      <c r="Q370" s="3"/>
      <c r="R370" s="3"/>
      <c r="S370" s="3"/>
      <c r="T370" s="3"/>
    </row>
    <row r="371" spans="1:20" x14ac:dyDescent="0.35">
      <c r="A371" s="27"/>
      <c r="C371" s="59"/>
      <c r="D371" s="11"/>
      <c r="E371" s="93"/>
      <c r="F371" s="127"/>
      <c r="G371" s="93"/>
      <c r="H371" s="127"/>
      <c r="J371" s="138"/>
      <c r="L371" s="11"/>
      <c r="M371" s="11"/>
      <c r="N371" s="3"/>
      <c r="O371" s="3"/>
      <c r="P371" s="3"/>
      <c r="Q371" s="3"/>
      <c r="R371" s="3"/>
      <c r="S371" s="3"/>
      <c r="T371" s="3"/>
    </row>
    <row r="372" spans="1:20" x14ac:dyDescent="0.35">
      <c r="A372" s="27"/>
      <c r="C372" s="59"/>
      <c r="D372" s="11"/>
      <c r="E372" s="93"/>
      <c r="F372" s="127"/>
      <c r="G372" s="93"/>
      <c r="H372" s="127"/>
      <c r="J372" s="138"/>
      <c r="L372" s="11"/>
      <c r="M372" s="11"/>
      <c r="N372" s="3"/>
      <c r="O372" s="3"/>
      <c r="P372" s="3"/>
      <c r="Q372" s="3"/>
      <c r="R372" s="3"/>
      <c r="S372" s="3"/>
      <c r="T372" s="3"/>
    </row>
    <row r="373" spans="1:20" x14ac:dyDescent="0.35">
      <c r="A373" s="27"/>
      <c r="C373" s="59"/>
      <c r="D373" s="11"/>
      <c r="E373" s="93"/>
      <c r="F373" s="127"/>
      <c r="G373" s="93"/>
      <c r="H373" s="127"/>
      <c r="J373" s="138"/>
      <c r="L373" s="11"/>
      <c r="M373" s="11"/>
      <c r="N373" s="3"/>
      <c r="O373" s="3"/>
      <c r="P373" s="3"/>
      <c r="Q373" s="3"/>
      <c r="R373" s="3"/>
      <c r="S373" s="3"/>
      <c r="T373" s="3"/>
    </row>
    <row r="374" spans="1:20" x14ac:dyDescent="0.35">
      <c r="A374" s="27"/>
      <c r="C374" s="59"/>
      <c r="D374" s="11"/>
      <c r="E374" s="93"/>
      <c r="F374" s="127"/>
      <c r="G374" s="93"/>
      <c r="H374" s="127"/>
      <c r="J374" s="138"/>
      <c r="L374" s="11"/>
      <c r="M374" s="11"/>
      <c r="N374" s="3"/>
      <c r="O374" s="3"/>
      <c r="P374" s="3"/>
      <c r="Q374" s="3"/>
      <c r="R374" s="3"/>
      <c r="S374" s="3"/>
      <c r="T374" s="3"/>
    </row>
    <row r="375" spans="1:20" x14ac:dyDescent="0.35">
      <c r="A375" s="27"/>
      <c r="C375" s="59"/>
      <c r="D375" s="11"/>
      <c r="E375" s="93"/>
      <c r="F375" s="127"/>
      <c r="G375" s="93"/>
      <c r="H375" s="127"/>
      <c r="J375" s="138"/>
      <c r="L375" s="11"/>
      <c r="M375" s="11"/>
      <c r="N375" s="3"/>
      <c r="O375" s="3"/>
      <c r="P375" s="3"/>
      <c r="Q375" s="3"/>
      <c r="R375" s="3"/>
      <c r="S375" s="3"/>
      <c r="T375" s="3"/>
    </row>
    <row r="376" spans="1:20" x14ac:dyDescent="0.35">
      <c r="A376" s="27"/>
      <c r="C376" s="59"/>
      <c r="D376" s="11"/>
      <c r="E376" s="93"/>
      <c r="F376" s="127"/>
      <c r="G376" s="93"/>
      <c r="H376" s="127"/>
      <c r="J376" s="138"/>
      <c r="L376" s="11"/>
      <c r="M376" s="11"/>
      <c r="N376" s="3"/>
      <c r="O376" s="3"/>
      <c r="P376" s="3"/>
      <c r="Q376" s="3"/>
      <c r="R376" s="3"/>
      <c r="S376" s="3"/>
      <c r="T376" s="3"/>
    </row>
    <row r="377" spans="1:20" x14ac:dyDescent="0.35">
      <c r="A377" s="27"/>
      <c r="C377" s="59"/>
      <c r="D377" s="11"/>
      <c r="E377" s="93"/>
      <c r="F377" s="127"/>
      <c r="G377" s="93"/>
      <c r="H377" s="127"/>
      <c r="J377" s="138"/>
      <c r="L377" s="11"/>
      <c r="M377" s="11"/>
      <c r="N377" s="3"/>
      <c r="O377" s="3"/>
      <c r="P377" s="3"/>
      <c r="Q377" s="3"/>
      <c r="R377" s="3"/>
      <c r="S377" s="3"/>
      <c r="T377" s="3"/>
    </row>
    <row r="378" spans="1:20" x14ac:dyDescent="0.35">
      <c r="A378" s="27"/>
      <c r="C378" s="59"/>
      <c r="D378" s="11"/>
      <c r="E378" s="93"/>
      <c r="F378" s="127"/>
      <c r="G378" s="93"/>
      <c r="H378" s="127"/>
      <c r="J378" s="138"/>
      <c r="L378" s="11"/>
      <c r="M378" s="11"/>
      <c r="N378" s="3"/>
      <c r="O378" s="3"/>
      <c r="P378" s="3"/>
      <c r="Q378" s="3"/>
      <c r="R378" s="3"/>
      <c r="S378" s="3"/>
      <c r="T378" s="3"/>
    </row>
    <row r="379" spans="1:20" x14ac:dyDescent="0.35">
      <c r="A379" s="27"/>
      <c r="C379" s="59"/>
      <c r="D379" s="11"/>
      <c r="E379" s="93"/>
      <c r="F379" s="127"/>
      <c r="G379" s="93"/>
      <c r="H379" s="127"/>
      <c r="J379" s="138"/>
      <c r="L379" s="11"/>
      <c r="M379" s="11"/>
      <c r="N379" s="3"/>
      <c r="O379" s="3"/>
      <c r="P379" s="3"/>
      <c r="Q379" s="3"/>
      <c r="R379" s="3"/>
      <c r="S379" s="3"/>
      <c r="T379" s="3"/>
    </row>
    <row r="380" spans="1:20" x14ac:dyDescent="0.35">
      <c r="A380" s="27"/>
      <c r="C380" s="59"/>
      <c r="D380" s="11"/>
      <c r="E380" s="93"/>
      <c r="F380" s="127"/>
      <c r="G380" s="93"/>
      <c r="H380" s="127"/>
      <c r="J380" s="138"/>
      <c r="L380" s="11"/>
      <c r="M380" s="11"/>
      <c r="N380" s="3"/>
      <c r="O380" s="3"/>
      <c r="P380" s="3"/>
      <c r="Q380" s="3"/>
      <c r="R380" s="3"/>
      <c r="S380" s="3"/>
      <c r="T380" s="3"/>
    </row>
    <row r="381" spans="1:20" x14ac:dyDescent="0.35">
      <c r="A381" s="27"/>
      <c r="C381" s="59"/>
      <c r="D381" s="11"/>
      <c r="E381" s="93"/>
      <c r="F381" s="127"/>
      <c r="G381" s="93"/>
      <c r="H381" s="127"/>
      <c r="J381" s="138"/>
      <c r="L381" s="11"/>
      <c r="M381" s="11"/>
      <c r="N381" s="3"/>
      <c r="O381" s="3"/>
      <c r="P381" s="3"/>
      <c r="Q381" s="3"/>
      <c r="R381" s="3"/>
      <c r="S381" s="3"/>
      <c r="T381" s="3"/>
    </row>
    <row r="382" spans="1:20" x14ac:dyDescent="0.35">
      <c r="A382" s="27"/>
      <c r="C382" s="59"/>
      <c r="D382" s="11"/>
      <c r="E382" s="93"/>
      <c r="F382" s="127"/>
      <c r="G382" s="93"/>
      <c r="H382" s="127"/>
      <c r="J382" s="138"/>
      <c r="L382" s="11"/>
      <c r="M382" s="11"/>
      <c r="N382" s="3"/>
      <c r="O382" s="3"/>
      <c r="P382" s="3"/>
      <c r="Q382" s="3"/>
      <c r="R382" s="3"/>
      <c r="S382" s="3"/>
      <c r="T382" s="3"/>
    </row>
    <row r="383" spans="1:20" x14ac:dyDescent="0.35">
      <c r="A383" s="27"/>
      <c r="C383" s="59"/>
      <c r="D383" s="11"/>
      <c r="E383" s="93"/>
      <c r="F383" s="127"/>
      <c r="G383" s="93"/>
      <c r="H383" s="127"/>
      <c r="J383" s="138"/>
      <c r="L383" s="11"/>
      <c r="M383" s="11"/>
      <c r="N383" s="3"/>
      <c r="O383" s="3"/>
      <c r="P383" s="3"/>
      <c r="Q383" s="3"/>
      <c r="R383" s="3"/>
      <c r="S383" s="3"/>
      <c r="T383" s="3"/>
    </row>
    <row r="384" spans="1:20" x14ac:dyDescent="0.35">
      <c r="A384" s="27"/>
      <c r="C384" s="59"/>
      <c r="D384" s="11"/>
      <c r="E384" s="93"/>
      <c r="F384" s="127"/>
      <c r="G384" s="93"/>
      <c r="H384" s="127"/>
      <c r="J384" s="138"/>
      <c r="L384" s="11"/>
      <c r="M384" s="11"/>
      <c r="N384" s="3"/>
      <c r="O384" s="3"/>
      <c r="P384" s="3"/>
      <c r="Q384" s="3"/>
      <c r="R384" s="3"/>
      <c r="S384" s="3"/>
      <c r="T384" s="3"/>
    </row>
    <row r="385" spans="1:20" x14ac:dyDescent="0.35">
      <c r="A385" s="27"/>
      <c r="C385" s="59"/>
      <c r="D385" s="11"/>
      <c r="E385" s="93"/>
      <c r="F385" s="127"/>
      <c r="G385" s="93"/>
      <c r="H385" s="127"/>
      <c r="J385" s="138"/>
      <c r="L385" s="11"/>
      <c r="M385" s="11"/>
      <c r="N385" s="3"/>
      <c r="O385" s="3"/>
      <c r="P385" s="3"/>
      <c r="Q385" s="3"/>
      <c r="R385" s="3"/>
      <c r="S385" s="3"/>
      <c r="T385" s="3"/>
    </row>
    <row r="386" spans="1:20" x14ac:dyDescent="0.35">
      <c r="A386" s="27"/>
      <c r="C386" s="59"/>
      <c r="D386" s="11"/>
      <c r="E386" s="93"/>
      <c r="F386" s="127"/>
      <c r="G386" s="93"/>
      <c r="H386" s="127"/>
      <c r="J386" s="138"/>
      <c r="L386" s="11"/>
      <c r="M386" s="11"/>
      <c r="N386" s="3"/>
      <c r="O386" s="3"/>
      <c r="P386" s="3"/>
      <c r="Q386" s="3"/>
      <c r="R386" s="3"/>
      <c r="S386" s="3"/>
      <c r="T386" s="3"/>
    </row>
    <row r="387" spans="1:20" x14ac:dyDescent="0.35">
      <c r="A387" s="27"/>
      <c r="C387" s="59"/>
      <c r="D387" s="11"/>
      <c r="E387" s="93"/>
      <c r="F387" s="127"/>
      <c r="G387" s="93"/>
      <c r="H387" s="127"/>
      <c r="J387" s="138"/>
      <c r="L387" s="11"/>
      <c r="M387" s="11"/>
      <c r="N387" s="3"/>
      <c r="O387" s="3"/>
      <c r="P387" s="3"/>
      <c r="Q387" s="3"/>
      <c r="R387" s="3"/>
      <c r="S387" s="3"/>
      <c r="T387" s="3"/>
    </row>
    <row r="388" spans="1:20" ht="48.75" customHeight="1" x14ac:dyDescent="0.35">
      <c r="A388" s="27"/>
      <c r="C388" s="59"/>
      <c r="D388" s="11"/>
      <c r="E388" s="93"/>
      <c r="F388" s="127"/>
      <c r="G388" s="93"/>
      <c r="H388" s="127"/>
      <c r="J388" s="138"/>
      <c r="L388" s="11"/>
      <c r="M388" s="11"/>
      <c r="N388" s="3"/>
      <c r="O388" s="3"/>
      <c r="P388" s="3"/>
      <c r="Q388" s="3"/>
      <c r="R388" s="3"/>
      <c r="S388" s="3"/>
      <c r="T388" s="3"/>
    </row>
  </sheetData>
  <sheetProtection formatCells="0" formatColumns="0" formatRows="0" insertColumns="0" insertRows="0" insertHyperlinks="0" deleteColumns="0" deleteRows="0" sort="0" autoFilter="0" pivotTables="0"/>
  <autoFilter ref="A12:S84" xr:uid="{1BD37EA1-C908-4B67-AAD9-439B3276C03E}"/>
  <dataConsolidate/>
  <mergeCells count="191">
    <mergeCell ref="A87:B87"/>
    <mergeCell ref="F210:G210"/>
    <mergeCell ref="F211:G211"/>
    <mergeCell ref="F130:G130"/>
    <mergeCell ref="F131:G131"/>
    <mergeCell ref="F127:G127"/>
    <mergeCell ref="F128:G128"/>
    <mergeCell ref="F129:G129"/>
    <mergeCell ref="F132:G132"/>
    <mergeCell ref="F195:G195"/>
    <mergeCell ref="F196:G196"/>
    <mergeCell ref="F197:G197"/>
    <mergeCell ref="F198:G198"/>
    <mergeCell ref="F199:G199"/>
    <mergeCell ref="F206:G206"/>
    <mergeCell ref="F207:G207"/>
    <mergeCell ref="F208:G208"/>
    <mergeCell ref="F209:G209"/>
    <mergeCell ref="F200:G200"/>
    <mergeCell ref="F201:G201"/>
    <mergeCell ref="F202:G202"/>
    <mergeCell ref="F203:G203"/>
    <mergeCell ref="F205:G205"/>
    <mergeCell ref="K11:L11"/>
    <mergeCell ref="E11:F11"/>
    <mergeCell ref="G11:H11"/>
    <mergeCell ref="I11:J11"/>
    <mergeCell ref="E87:F87"/>
    <mergeCell ref="E72:F72"/>
    <mergeCell ref="G72:H72"/>
    <mergeCell ref="I72:J72"/>
    <mergeCell ref="K72:L72"/>
    <mergeCell ref="E23:F23"/>
    <mergeCell ref="E40:F40"/>
    <mergeCell ref="G40:H40"/>
    <mergeCell ref="I40:J40"/>
    <mergeCell ref="K40:L40"/>
    <mergeCell ref="G23:H23"/>
    <mergeCell ref="I23:J23"/>
    <mergeCell ref="K23:L23"/>
    <mergeCell ref="E56:F56"/>
    <mergeCell ref="G56:H56"/>
    <mergeCell ref="I56:J56"/>
    <mergeCell ref="K56:L56"/>
    <mergeCell ref="F212:G212"/>
    <mergeCell ref="F179:G179"/>
    <mergeCell ref="F180:G180"/>
    <mergeCell ref="F181:G181"/>
    <mergeCell ref="F194:G194"/>
    <mergeCell ref="F191:G191"/>
    <mergeCell ref="F192:G192"/>
    <mergeCell ref="F193:G193"/>
    <mergeCell ref="F204:G204"/>
    <mergeCell ref="F119:G119"/>
    <mergeCell ref="F135:G135"/>
    <mergeCell ref="F136:G136"/>
    <mergeCell ref="F137:G137"/>
    <mergeCell ref="G87:H87"/>
    <mergeCell ref="I87:J87"/>
    <mergeCell ref="K87:L87"/>
    <mergeCell ref="F118:G118"/>
    <mergeCell ref="F120:G120"/>
    <mergeCell ref="F121:G121"/>
    <mergeCell ref="F122:G122"/>
    <mergeCell ref="F123:G123"/>
    <mergeCell ref="F124:G124"/>
    <mergeCell ref="F125:G125"/>
    <mergeCell ref="F126:G126"/>
    <mergeCell ref="E102:F102"/>
    <mergeCell ref="I102:J102"/>
    <mergeCell ref="K102:L102"/>
    <mergeCell ref="F150:G150"/>
    <mergeCell ref="F145:G145"/>
    <mergeCell ref="F151:G151"/>
    <mergeCell ref="F152:G152"/>
    <mergeCell ref="F153:G153"/>
    <mergeCell ref="F154:G154"/>
    <mergeCell ref="F148:G148"/>
    <mergeCell ref="F149:G149"/>
    <mergeCell ref="F133:G133"/>
    <mergeCell ref="F134:G134"/>
    <mergeCell ref="F140:G140"/>
    <mergeCell ref="F147:G147"/>
    <mergeCell ref="F141:G141"/>
    <mergeCell ref="F142:G142"/>
    <mergeCell ref="F143:G143"/>
    <mergeCell ref="F144:G144"/>
    <mergeCell ref="F138:G138"/>
    <mergeCell ref="F139:G139"/>
    <mergeCell ref="F165:G165"/>
    <mergeCell ref="F166:G166"/>
    <mergeCell ref="F167:G167"/>
    <mergeCell ref="F155:G155"/>
    <mergeCell ref="F156:G156"/>
    <mergeCell ref="F160:G160"/>
    <mergeCell ref="F161:G161"/>
    <mergeCell ref="F162:G162"/>
    <mergeCell ref="F168:G168"/>
    <mergeCell ref="F159:G159"/>
    <mergeCell ref="F221:G221"/>
    <mergeCell ref="F222:G222"/>
    <mergeCell ref="F223:G223"/>
    <mergeCell ref="F224:G224"/>
    <mergeCell ref="F225:G225"/>
    <mergeCell ref="F226:G226"/>
    <mergeCell ref="F227:G227"/>
    <mergeCell ref="F228:G228"/>
    <mergeCell ref="F213:G213"/>
    <mergeCell ref="F214:G214"/>
    <mergeCell ref="F215:G215"/>
    <mergeCell ref="F216:G216"/>
    <mergeCell ref="F217:G217"/>
    <mergeCell ref="F218:G218"/>
    <mergeCell ref="F219:G219"/>
    <mergeCell ref="F220:G220"/>
    <mergeCell ref="F229:G229"/>
    <mergeCell ref="F230:G230"/>
    <mergeCell ref="F231:G231"/>
    <mergeCell ref="F232:G232"/>
    <mergeCell ref="F233:G233"/>
    <mergeCell ref="F234:G234"/>
    <mergeCell ref="F235:G235"/>
    <mergeCell ref="F236:G236"/>
    <mergeCell ref="F237:G237"/>
    <mergeCell ref="F238:G238"/>
    <mergeCell ref="F239:G239"/>
    <mergeCell ref="F240:G240"/>
    <mergeCell ref="F241:G241"/>
    <mergeCell ref="F242:G242"/>
    <mergeCell ref="F243:G243"/>
    <mergeCell ref="F244:G244"/>
    <mergeCell ref="F245:G245"/>
    <mergeCell ref="F246:G246"/>
    <mergeCell ref="F280:G280"/>
    <mergeCell ref="F270:G270"/>
    <mergeCell ref="F271:G271"/>
    <mergeCell ref="F272:G272"/>
    <mergeCell ref="F273:G273"/>
    <mergeCell ref="F274:G274"/>
    <mergeCell ref="F275:G275"/>
    <mergeCell ref="F247:G247"/>
    <mergeCell ref="F248:G248"/>
    <mergeCell ref="F249:G249"/>
    <mergeCell ref="F250:G250"/>
    <mergeCell ref="F251:G251"/>
    <mergeCell ref="F262:G262"/>
    <mergeCell ref="F263:G263"/>
    <mergeCell ref="F264:G264"/>
    <mergeCell ref="F276:G276"/>
    <mergeCell ref="F277:G277"/>
    <mergeCell ref="F278:G278"/>
    <mergeCell ref="F279:G279"/>
    <mergeCell ref="F252:G252"/>
    <mergeCell ref="F253:G253"/>
    <mergeCell ref="F254:G254"/>
    <mergeCell ref="F268:G268"/>
    <mergeCell ref="F269:G269"/>
    <mergeCell ref="F255:G255"/>
    <mergeCell ref="F256:G256"/>
    <mergeCell ref="F257:G257"/>
    <mergeCell ref="F258:G258"/>
    <mergeCell ref="F259:G259"/>
    <mergeCell ref="F260:G260"/>
    <mergeCell ref="F261:G261"/>
    <mergeCell ref="F265:G265"/>
    <mergeCell ref="F266:G266"/>
    <mergeCell ref="F267:G267"/>
    <mergeCell ref="A102:B102"/>
    <mergeCell ref="G102:H102"/>
    <mergeCell ref="F190:G190"/>
    <mergeCell ref="F146:G146"/>
    <mergeCell ref="F183:G183"/>
    <mergeCell ref="F184:G184"/>
    <mergeCell ref="F185:G185"/>
    <mergeCell ref="F186:G186"/>
    <mergeCell ref="F187:G187"/>
    <mergeCell ref="F188:G188"/>
    <mergeCell ref="F189:G189"/>
    <mergeCell ref="F175:G175"/>
    <mergeCell ref="F176:G176"/>
    <mergeCell ref="F177:G177"/>
    <mergeCell ref="F178:G178"/>
    <mergeCell ref="F182:G182"/>
    <mergeCell ref="F171:G171"/>
    <mergeCell ref="F172:G172"/>
    <mergeCell ref="F173:G173"/>
    <mergeCell ref="F174:G174"/>
    <mergeCell ref="F169:G169"/>
    <mergeCell ref="F170:G170"/>
    <mergeCell ref="F163:G163"/>
    <mergeCell ref="F164:G164"/>
  </mergeCells>
  <phoneticPr fontId="10" type="noConversion"/>
  <pageMargins left="0.43307086614173229" right="0.43307086614173229" top="0.23622047244094491" bottom="0.23622047244094491" header="0.31496062992125984" footer="0.31496062992125984"/>
  <pageSetup paperSize="9" scale="39" fitToHeight="0" orientation="landscape" r:id="rId1"/>
  <rowBreaks count="15" manualBreakCount="15">
    <brk id="31" max="21" man="1"/>
    <brk id="108" max="21" man="1"/>
    <brk id="157" max="21" man="1"/>
    <brk id="184" max="21" man="1"/>
    <brk id="200" max="21" man="1"/>
    <brk id="219" max="21" man="1"/>
    <brk id="251" max="21" man="1"/>
    <brk id="266" max="21" man="1"/>
    <brk id="281" max="21" man="1"/>
    <brk id="296" max="21" man="1"/>
    <brk id="313" max="21" man="1"/>
    <brk id="328" max="21" man="1"/>
    <brk id="343" max="21" man="1"/>
    <brk id="359" max="21" man="1"/>
    <brk id="374" max="21" man="1"/>
  </rowBreaks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Catalogo Marzo 2023</vt:lpstr>
      <vt:lpstr>'Catalogo Marzo 2023'!Area_stampa</vt:lpstr>
      <vt:lpstr>'Catalogo Marzo 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 Spinosa</dc:creator>
  <cp:lastModifiedBy>Rossella Tedesco</cp:lastModifiedBy>
  <cp:lastPrinted>2023-03-20T16:08:41Z</cp:lastPrinted>
  <dcterms:created xsi:type="dcterms:W3CDTF">2021-12-01T18:41:21Z</dcterms:created>
  <dcterms:modified xsi:type="dcterms:W3CDTF">2023-03-22T14:33:29Z</dcterms:modified>
</cp:coreProperties>
</file>