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P:\08-Callcenter\0_LISTINI AGGIORNATI\uso interno\Per Rossella\"/>
    </mc:Choice>
  </mc:AlternateContent>
  <xr:revisionPtr revIDLastSave="0" documentId="13_ncr:1_{454FCE14-F2DB-41D3-8A51-0100B7AD1233}" xr6:coauthVersionLast="47" xr6:coauthVersionMax="47" xr10:uidLastSave="{00000000-0000-0000-0000-000000000000}"/>
  <bookViews>
    <workbookView xWindow="-120" yWindow="-120" windowWidth="29040" windowHeight="15840" xr2:uid="{1BBFC735-9566-4124-B21C-0E2F574F92D3}"/>
  </bookViews>
  <sheets>
    <sheet name="catalogo_aprile" sheetId="5" r:id="rId1"/>
  </sheets>
  <definedNames>
    <definedName name="_xlnm.Print_Area" localSheetId="0">catalogo_aprile!$D$1:$S$228</definedName>
    <definedName name="Print_Area" localSheetId="0">catalogo_aprile!$E$1:$S$241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80" i="5" l="1"/>
  <c r="K59" i="5" l="1"/>
  <c r="I59" i="5"/>
  <c r="Q180" i="5" l="1"/>
  <c r="I60" i="5"/>
  <c r="M203" i="5"/>
  <c r="K203" i="5"/>
  <c r="K35" i="5"/>
  <c r="I35" i="5"/>
  <c r="K94" i="5"/>
  <c r="K130" i="5" l="1"/>
  <c r="I130" i="5"/>
  <c r="M65" i="5"/>
  <c r="O180" i="5" l="1"/>
  <c r="K165" i="5"/>
  <c r="I165" i="5"/>
  <c r="I117" i="5" l="1"/>
  <c r="M44" i="5"/>
  <c r="K44" i="5"/>
  <c r="I44" i="5"/>
  <c r="I211" i="5" l="1"/>
  <c r="N97" i="5" l="1"/>
  <c r="M132" i="5"/>
  <c r="K132" i="5"/>
  <c r="M131" i="5"/>
  <c r="M148" i="5"/>
  <c r="I186" i="5"/>
  <c r="I187" i="5"/>
  <c r="I66" i="5" l="1"/>
  <c r="K64" i="5" l="1"/>
  <c r="K65" i="5"/>
  <c r="I65" i="5"/>
  <c r="I206" i="5" l="1"/>
  <c r="I205" i="5"/>
  <c r="K142" i="5" l="1"/>
  <c r="I142" i="5"/>
  <c r="K50" i="5"/>
  <c r="I50" i="5"/>
  <c r="M127" i="5"/>
  <c r="K127" i="5"/>
  <c r="I127" i="5"/>
  <c r="I204" i="5"/>
  <c r="I58" i="5" l="1"/>
  <c r="K147" i="5"/>
  <c r="I147" i="5"/>
  <c r="I32" i="5"/>
  <c r="M23" i="5"/>
  <c r="K23" i="5"/>
  <c r="I23" i="5"/>
  <c r="M47" i="5"/>
  <c r="K47" i="5"/>
  <c r="I47" i="5"/>
  <c r="I124" i="5"/>
  <c r="I92" i="5" l="1"/>
  <c r="K36" i="5" l="1"/>
  <c r="I36" i="5"/>
  <c r="I195" i="5" l="1"/>
  <c r="M62" i="5" l="1"/>
  <c r="K62" i="5"/>
  <c r="I62" i="5"/>
  <c r="K207" i="5"/>
  <c r="M133" i="5"/>
  <c r="K133" i="5"/>
  <c r="I133" i="5"/>
  <c r="K24" i="5"/>
  <c r="I24" i="5"/>
  <c r="H75" i="5"/>
  <c r="I75" i="5" s="1"/>
  <c r="K168" i="5" l="1"/>
  <c r="I168" i="5"/>
  <c r="K88" i="5"/>
  <c r="K194" i="5"/>
  <c r="I194" i="5"/>
  <c r="K77" i="5" l="1"/>
  <c r="I77" i="5"/>
  <c r="K111" i="5" l="1"/>
  <c r="I111" i="5"/>
  <c r="K89" i="5" l="1"/>
  <c r="I181" i="5"/>
  <c r="I89" i="5" l="1"/>
  <c r="I94" i="5"/>
  <c r="M191" i="5"/>
  <c r="K191" i="5"/>
  <c r="I191" i="5"/>
  <c r="L220" i="5"/>
  <c r="N220" i="5" s="1"/>
  <c r="P220" i="5" s="1"/>
  <c r="R220" i="5" s="1"/>
  <c r="K220" i="5"/>
  <c r="M220" i="5" s="1"/>
  <c r="O220" i="5" s="1"/>
  <c r="Q220" i="5" s="1"/>
  <c r="I220" i="5"/>
  <c r="W219" i="5"/>
  <c r="M219" i="5"/>
  <c r="K219" i="5"/>
  <c r="I219" i="5"/>
  <c r="W218" i="5"/>
  <c r="K218" i="5"/>
  <c r="I218" i="5"/>
  <c r="W217" i="5"/>
  <c r="K217" i="5"/>
  <c r="I217" i="5"/>
  <c r="W216" i="5"/>
  <c r="K216" i="5"/>
  <c r="I216" i="5"/>
  <c r="M215" i="5"/>
  <c r="K215" i="5"/>
  <c r="I215" i="5"/>
  <c r="N214" i="5"/>
  <c r="P214" i="5" s="1"/>
  <c r="R214" i="5" s="1"/>
  <c r="M214" i="5"/>
  <c r="O214" i="5" s="1"/>
  <c r="Q214" i="5" s="1"/>
  <c r="I214" i="5"/>
  <c r="K213" i="5"/>
  <c r="I213" i="5"/>
  <c r="K212" i="5"/>
  <c r="I212" i="5"/>
  <c r="M202" i="5"/>
  <c r="Q202" i="5" s="1"/>
  <c r="L202" i="5"/>
  <c r="N202" i="5" s="1"/>
  <c r="R202" i="5" s="1"/>
  <c r="I202" i="5"/>
  <c r="M210" i="5"/>
  <c r="K210" i="5"/>
  <c r="I210" i="5"/>
  <c r="I207" i="5"/>
  <c r="I203" i="5"/>
  <c r="I201" i="5"/>
  <c r="I200" i="5"/>
  <c r="K199" i="5"/>
  <c r="I199" i="5"/>
  <c r="Q198" i="5"/>
  <c r="P196" i="5"/>
  <c r="R196" i="5" s="1"/>
  <c r="M196" i="5"/>
  <c r="O196" i="5" s="1"/>
  <c r="Q196" i="5" s="1"/>
  <c r="K196" i="5"/>
  <c r="I196" i="5"/>
  <c r="P193" i="5"/>
  <c r="R193" i="5" s="1"/>
  <c r="O193" i="5"/>
  <c r="Q193" i="5" s="1"/>
  <c r="I193" i="5"/>
  <c r="M192" i="5"/>
  <c r="K192" i="5"/>
  <c r="I192" i="5"/>
  <c r="K190" i="5"/>
  <c r="I190" i="5"/>
  <c r="K188" i="5"/>
  <c r="I188" i="5"/>
  <c r="Q189" i="5"/>
  <c r="O189" i="5"/>
  <c r="M189" i="5"/>
  <c r="K189" i="5"/>
  <c r="I189" i="5"/>
  <c r="I183" i="5"/>
  <c r="I184" i="5"/>
  <c r="K185" i="5"/>
  <c r="I185" i="5"/>
  <c r="I179" i="5"/>
  <c r="K182" i="5"/>
  <c r="I182" i="5"/>
  <c r="M180" i="5"/>
  <c r="K180" i="5"/>
  <c r="I180" i="5"/>
  <c r="K176" i="5"/>
  <c r="I176" i="5"/>
  <c r="K175" i="5"/>
  <c r="I175" i="5"/>
  <c r="I174" i="5"/>
  <c r="I173" i="5"/>
  <c r="I172" i="5"/>
  <c r="W171" i="5"/>
  <c r="W170" i="5"/>
  <c r="W169" i="5"/>
  <c r="K167" i="5"/>
  <c r="I167" i="5"/>
  <c r="K166" i="5"/>
  <c r="I166" i="5"/>
  <c r="H151" i="5"/>
  <c r="K151" i="5" s="1"/>
  <c r="P163" i="5"/>
  <c r="R163" i="5" s="1"/>
  <c r="M163" i="5"/>
  <c r="O163" i="5" s="1"/>
  <c r="Q163" i="5" s="1"/>
  <c r="K163" i="5"/>
  <c r="I163" i="5"/>
  <c r="K162" i="5"/>
  <c r="I162" i="5"/>
  <c r="K161" i="5"/>
  <c r="I161" i="5"/>
  <c r="P149" i="5"/>
  <c r="R149" i="5" s="1"/>
  <c r="O149" i="5"/>
  <c r="Q149" i="5" s="1"/>
  <c r="K149" i="5"/>
  <c r="I149" i="5"/>
  <c r="M164" i="5"/>
  <c r="K164" i="5"/>
  <c r="I164" i="5"/>
  <c r="M160" i="5"/>
  <c r="K160" i="5"/>
  <c r="I160" i="5"/>
  <c r="H159" i="5"/>
  <c r="I159" i="5" s="1"/>
  <c r="W158" i="5"/>
  <c r="L158" i="5"/>
  <c r="N158" i="5" s="1"/>
  <c r="P158" i="5" s="1"/>
  <c r="R158" i="5" s="1"/>
  <c r="I158" i="5"/>
  <c r="I157" i="5"/>
  <c r="W156" i="5"/>
  <c r="L156" i="5"/>
  <c r="N156" i="5" s="1"/>
  <c r="P156" i="5" s="1"/>
  <c r="R156" i="5" s="1"/>
  <c r="H156" i="5"/>
  <c r="I156" i="5" s="1"/>
  <c r="K156" i="5" s="1"/>
  <c r="M156" i="5" s="1"/>
  <c r="O156" i="5" s="1"/>
  <c r="Q156" i="5" s="1"/>
  <c r="W155" i="5"/>
  <c r="H155" i="5"/>
  <c r="I155" i="5" s="1"/>
  <c r="W154" i="5"/>
  <c r="H154" i="5"/>
  <c r="I154" i="5" s="1"/>
  <c r="W153" i="5"/>
  <c r="P153" i="5"/>
  <c r="R153" i="5" s="1"/>
  <c r="M153" i="5"/>
  <c r="O153" i="5" s="1"/>
  <c r="Q153" i="5" s="1"/>
  <c r="K153" i="5"/>
  <c r="I153" i="5"/>
  <c r="W152" i="5"/>
  <c r="N152" i="5"/>
  <c r="P152" i="5" s="1"/>
  <c r="R152" i="5" s="1"/>
  <c r="M152" i="5"/>
  <c r="O152" i="5" s="1"/>
  <c r="Q152" i="5" s="1"/>
  <c r="H152" i="5"/>
  <c r="I152" i="5" s="1"/>
  <c r="K148" i="5"/>
  <c r="I148" i="5"/>
  <c r="K146" i="5"/>
  <c r="I146" i="5"/>
  <c r="K145" i="5"/>
  <c r="I145" i="5"/>
  <c r="M144" i="5"/>
  <c r="K144" i="5"/>
  <c r="I144" i="5"/>
  <c r="K143" i="5"/>
  <c r="I143" i="5"/>
  <c r="K158" i="5"/>
  <c r="M158" i="5" s="1"/>
  <c r="O158" i="5" s="1"/>
  <c r="Q158" i="5" s="1"/>
  <c r="I141" i="5"/>
  <c r="I140" i="5"/>
  <c r="I139" i="5"/>
  <c r="M138" i="5"/>
  <c r="K138" i="5"/>
  <c r="I138" i="5"/>
  <c r="K137" i="5"/>
  <c r="K131" i="5"/>
  <c r="I131" i="5"/>
  <c r="L134" i="5"/>
  <c r="N134" i="5" s="1"/>
  <c r="P134" i="5" s="1"/>
  <c r="R134" i="5" s="1"/>
  <c r="I134" i="5"/>
  <c r="K134" i="5" s="1"/>
  <c r="M134" i="5" s="1"/>
  <c r="O134" i="5" s="1"/>
  <c r="Q134" i="5" s="1"/>
  <c r="M129" i="5"/>
  <c r="K129" i="5"/>
  <c r="I129" i="5"/>
  <c r="K128" i="5"/>
  <c r="I128" i="5"/>
  <c r="K126" i="5"/>
  <c r="I126" i="5"/>
  <c r="K123" i="5"/>
  <c r="I123" i="5"/>
  <c r="H122" i="5"/>
  <c r="M122" i="5" s="1"/>
  <c r="P132" i="5"/>
  <c r="R132" i="5" s="1"/>
  <c r="I132" i="5"/>
  <c r="O132" i="5" s="1"/>
  <c r="Q132" i="5" s="1"/>
  <c r="I121" i="5"/>
  <c r="K125" i="5"/>
  <c r="I125" i="5"/>
  <c r="K120" i="5"/>
  <c r="I120" i="5"/>
  <c r="K119" i="5"/>
  <c r="M116" i="5"/>
  <c r="K116" i="5"/>
  <c r="I116" i="5"/>
  <c r="M115" i="5"/>
  <c r="K115" i="5"/>
  <c r="I115" i="5"/>
  <c r="M114" i="5"/>
  <c r="K114" i="5"/>
  <c r="I114" i="5"/>
  <c r="K113" i="5"/>
  <c r="K112" i="5"/>
  <c r="I112" i="5"/>
  <c r="K110" i="5"/>
  <c r="I110" i="5"/>
  <c r="I109" i="5"/>
  <c r="I96" i="5"/>
  <c r="I95" i="5"/>
  <c r="M94" i="5"/>
  <c r="K93" i="5"/>
  <c r="I93" i="5"/>
  <c r="I108" i="5"/>
  <c r="M91" i="5"/>
  <c r="K91" i="5"/>
  <c r="I91" i="5"/>
  <c r="K90" i="5"/>
  <c r="I90" i="5"/>
  <c r="I88" i="5"/>
  <c r="K97" i="5"/>
  <c r="M97" i="5" s="1"/>
  <c r="K87" i="5"/>
  <c r="I87" i="5"/>
  <c r="K98" i="5"/>
  <c r="I98" i="5"/>
  <c r="I104" i="5"/>
  <c r="M86" i="5"/>
  <c r="K86" i="5"/>
  <c r="I86" i="5"/>
  <c r="K85" i="5"/>
  <c r="I85" i="5"/>
  <c r="K103" i="5"/>
  <c r="I103" i="5"/>
  <c r="I102" i="5"/>
  <c r="W101" i="5"/>
  <c r="N101" i="5"/>
  <c r="M101" i="5" s="1"/>
  <c r="O101" i="5" s="1"/>
  <c r="Q101" i="5" s="1"/>
  <c r="K101" i="5"/>
  <c r="I101" i="5"/>
  <c r="I100" i="5"/>
  <c r="H99" i="5"/>
  <c r="K99" i="5" s="1"/>
  <c r="K83" i="5"/>
  <c r="I83" i="5"/>
  <c r="Q84" i="5"/>
  <c r="I84" i="5"/>
  <c r="N82" i="5"/>
  <c r="K82" i="5"/>
  <c r="M82" i="5" s="1"/>
  <c r="I82" i="5"/>
  <c r="M81" i="5"/>
  <c r="K81" i="5"/>
  <c r="I81" i="5"/>
  <c r="K80" i="5"/>
  <c r="I80" i="5"/>
  <c r="I79" i="5"/>
  <c r="M76" i="5"/>
  <c r="K76" i="5"/>
  <c r="I76" i="5"/>
  <c r="I64" i="5"/>
  <c r="M63" i="5"/>
  <c r="K63" i="5"/>
  <c r="I63" i="5"/>
  <c r="M73" i="5"/>
  <c r="K73" i="5"/>
  <c r="I73" i="5"/>
  <c r="I78" i="5"/>
  <c r="H70" i="5"/>
  <c r="W69" i="5"/>
  <c r="P69" i="5"/>
  <c r="R69" i="5" s="1"/>
  <c r="M69" i="5"/>
  <c r="O69" i="5" s="1"/>
  <c r="Q69" i="5" s="1"/>
  <c r="K69" i="5"/>
  <c r="I69" i="5"/>
  <c r="W68" i="5"/>
  <c r="N68" i="5"/>
  <c r="P68" i="5" s="1"/>
  <c r="R68" i="5" s="1"/>
  <c r="K68" i="5"/>
  <c r="M68" i="5" s="1"/>
  <c r="O68" i="5" s="1"/>
  <c r="Q68" i="5" s="1"/>
  <c r="I68" i="5"/>
  <c r="R74" i="5"/>
  <c r="K74" i="5"/>
  <c r="M74" i="5" s="1"/>
  <c r="Q74" i="5" s="1"/>
  <c r="I74" i="5"/>
  <c r="M61" i="5"/>
  <c r="K61" i="5"/>
  <c r="I61" i="5"/>
  <c r="I67" i="5"/>
  <c r="I57" i="5"/>
  <c r="L55" i="5"/>
  <c r="N55" i="5" s="1"/>
  <c r="P55" i="5" s="1"/>
  <c r="R55" i="5" s="1"/>
  <c r="I55" i="5"/>
  <c r="K55" i="5" s="1"/>
  <c r="M55" i="5" s="1"/>
  <c r="O55" i="5" s="1"/>
  <c r="Q55" i="5" s="1"/>
  <c r="K56" i="5"/>
  <c r="I56" i="5"/>
  <c r="I54" i="5"/>
  <c r="M53" i="5"/>
  <c r="K53" i="5"/>
  <c r="I53" i="5"/>
  <c r="I52" i="5"/>
  <c r="M51" i="5"/>
  <c r="K51" i="5"/>
  <c r="I51" i="5"/>
  <c r="I49" i="5"/>
  <c r="W48" i="5"/>
  <c r="M48" i="5"/>
  <c r="I46" i="5"/>
  <c r="K45" i="5"/>
  <c r="I45" i="5"/>
  <c r="P44" i="5"/>
  <c r="R44" i="5" s="1"/>
  <c r="O44" i="5"/>
  <c r="Q44" i="5" s="1"/>
  <c r="N43" i="5"/>
  <c r="K43" i="5"/>
  <c r="M43" i="5" s="1"/>
  <c r="I43" i="5"/>
  <c r="I33" i="5"/>
  <c r="K30" i="5"/>
  <c r="I30" i="5"/>
  <c r="I38" i="5"/>
  <c r="I37" i="5"/>
  <c r="I29" i="5"/>
  <c r="M42" i="5"/>
  <c r="K42" i="5"/>
  <c r="I42" i="5"/>
  <c r="K34" i="5"/>
  <c r="I34" i="5"/>
  <c r="K41" i="5"/>
  <c r="I41" i="5"/>
  <c r="I28" i="5"/>
  <c r="N27" i="5"/>
  <c r="I27" i="5"/>
  <c r="M26" i="5"/>
  <c r="K26" i="5"/>
  <c r="I26" i="5"/>
  <c r="N25" i="5"/>
  <c r="I25" i="5"/>
  <c r="W22" i="5"/>
  <c r="K22" i="5"/>
  <c r="I22" i="5"/>
  <c r="W21" i="5"/>
  <c r="K21" i="5"/>
  <c r="I21" i="5"/>
  <c r="W20" i="5"/>
  <c r="I20" i="5"/>
  <c r="W19" i="5"/>
  <c r="I19" i="5"/>
  <c r="W18" i="5"/>
  <c r="M18" i="5"/>
  <c r="K18" i="5"/>
  <c r="I18" i="5"/>
  <c r="W17" i="5"/>
  <c r="I17" i="5"/>
  <c r="W16" i="5"/>
  <c r="M16" i="5"/>
  <c r="K16" i="5"/>
  <c r="I16" i="5"/>
  <c r="I15" i="5"/>
  <c r="W14" i="5"/>
  <c r="M14" i="5"/>
  <c r="K14" i="5"/>
  <c r="I14" i="5"/>
  <c r="W13" i="5"/>
  <c r="I13" i="5"/>
  <c r="W12" i="5"/>
  <c r="K12" i="5"/>
  <c r="I12" i="5"/>
  <c r="W11" i="5"/>
  <c r="M11" i="5"/>
  <c r="K11" i="5"/>
  <c r="I11" i="5"/>
  <c r="K10" i="5"/>
  <c r="I10" i="5"/>
  <c r="W9" i="5"/>
  <c r="M9" i="5"/>
  <c r="K9" i="5"/>
  <c r="I9" i="5"/>
  <c r="P101" i="5" l="1"/>
  <c r="R101" i="5" s="1"/>
  <c r="I113" i="5"/>
  <c r="I119" i="5"/>
  <c r="I48" i="5"/>
  <c r="K48" i="5"/>
  <c r="I151" i="5"/>
  <c r="I99" i="5"/>
  <c r="I137" i="5"/>
  <c r="K122" i="5"/>
  <c r="I122" i="5"/>
</calcChain>
</file>

<file path=xl/sharedStrings.xml><?xml version="1.0" encoding="utf-8"?>
<sst xmlns="http://schemas.openxmlformats.org/spreadsheetml/2006/main" count="878" uniqueCount="613">
  <si>
    <t>CODICE</t>
  </si>
  <si>
    <t>PRODOTTO</t>
  </si>
  <si>
    <t>PP Deivato</t>
  </si>
  <si>
    <t>Prezzo Cessione</t>
  </si>
  <si>
    <t>Sconto</t>
  </si>
  <si>
    <t>ADALAT CRONO*14CPR 30MG RM</t>
  </si>
  <si>
    <t>ALPHAGAN*COLL FL 5ML 0,2%</t>
  </si>
  <si>
    <t>ATARAX 20 CPR RIV 25MG</t>
  </si>
  <si>
    <t>AUGMENTIN*12CPR RIV 875MG+125MG</t>
  </si>
  <si>
    <t>AUGMENTIN*OS 12BUST875MG+125MG</t>
  </si>
  <si>
    <t>AVAMYS*SPRAY NAS 60D 27,5MCG</t>
  </si>
  <si>
    <t>AVAMYS*SPRAY NAS.120D 27,5MCG</t>
  </si>
  <si>
    <t xml:space="preserve">BACTROBAN NASALE*UNG 3G 2%	</t>
  </si>
  <si>
    <t>CIPRALEX*28 CPR RIV 10 MG</t>
  </si>
  <si>
    <t>CIPROXIN*6CPR RIV 500MG</t>
  </si>
  <si>
    <t>CONGESCOR*28CPR 2,5MG</t>
  </si>
  <si>
    <t>CONGESCOR*28CPR 5MG</t>
  </si>
  <si>
    <t>DENIBAN*12CPR 50MG</t>
  </si>
  <si>
    <t>DEPAKIN*CHRONO 30CPR 500MG RP</t>
  </si>
  <si>
    <t>DIAMICRON*30CPR 60MG RM</t>
  </si>
  <si>
    <t>DIOSMECTAL OS SOSP 30BUSTE 3G</t>
  </si>
  <si>
    <t>DIPROSALIC*UNG 30G 0.05%+3%</t>
  </si>
  <si>
    <t>EFFERALGAN*16CPR RIV 1000MG</t>
  </si>
  <si>
    <t>EMLA*CR 1TUB 5G 2,5+2,5%+2CER</t>
  </si>
  <si>
    <t>FASTUM GEL 60G 2.5%</t>
  </si>
  <si>
    <t>GENTALYN BETA*CR 30G 0,1%+0,1%</t>
  </si>
  <si>
    <t>IBUSTRIN*30CPR 200MG</t>
  </si>
  <si>
    <t>LACIPIL*28CPR RIV DIV 4MG</t>
  </si>
  <si>
    <t>LESTRONETTE*21CPR RIV 0,1+0,02</t>
  </si>
  <si>
    <t>LYRICA*14CPS 25MG</t>
  </si>
  <si>
    <t>LYRICA*56CPS 150MG</t>
  </si>
  <si>
    <t>LYRICA*56CPS 75MG</t>
  </si>
  <si>
    <t>LYRICA*14CPS 75MG</t>
  </si>
  <si>
    <t>MOTILIUM*30CPR RIV 10MG</t>
  </si>
  <si>
    <t>MUSCORIL*30CPS 4MG</t>
  </si>
  <si>
    <t>NAPRILENE*14CPR 20MG</t>
  </si>
  <si>
    <t>NASONEX*SPRAY NAS 140D 50MCG</t>
  </si>
  <si>
    <t>NASONEX*SPRAY NAS 60D 50MCG</t>
  </si>
  <si>
    <t>NORLEVO*1CPR 1,5MG</t>
  </si>
  <si>
    <t>NOVONORM*90CPR 0,5MG</t>
  </si>
  <si>
    <t>PEPTAZOL*14CPR GASTR 40MG</t>
  </si>
  <si>
    <t>PLAVIX*28CPR RIV 75MG</t>
  </si>
  <si>
    <t>SIRDALUD*30CPR 4MG</t>
  </si>
  <si>
    <t>TIMOGEL*GEL OFT 30D 0,4G 1MG/G</t>
  </si>
  <si>
    <t>TOBRADEX*COLL 5ML 0,3%+0,1%</t>
  </si>
  <si>
    <t>TOBRAL*UNG OFT 3,5G 0,3%</t>
  </si>
  <si>
    <t>VASORETIC*14CPR 20MG+12,5MG</t>
  </si>
  <si>
    <t>YELLOX*COLL FL 5ML 0,9MG/ML</t>
  </si>
  <si>
    <t>AGO BD MICROFINE G31 5MM 100PZ</t>
  </si>
  <si>
    <t>AGO BD MICROFINE G31 8MM 100PZ</t>
  </si>
  <si>
    <t>ARMOLIPID 30CPR</t>
  </si>
  <si>
    <t>ARMOLIPID PLUS 20CPR</t>
  </si>
  <si>
    <t>BENADON*10CPR GASTRORES 300MG</t>
  </si>
  <si>
    <t>DAKTARIN*POLV CUT 30G 2%</t>
  </si>
  <si>
    <t>FEXALLEGRA*10CPR RIV 120 MG</t>
  </si>
  <si>
    <t>IMODIUM*12CPR OROSOL 2MG</t>
  </si>
  <si>
    <t>TRAVELGUM*10GOMME MAST 20MG</t>
  </si>
  <si>
    <t>VOLTAREN EMULGEL*GEL 100G 1%</t>
  </si>
  <si>
    <t>YASMIN*21CPR RIV 3MG+0,03MG</t>
  </si>
  <si>
    <t>EFFERALGANMED*16CPR EFF 1000MG</t>
  </si>
  <si>
    <t>EFFERALGANMED*16CPR EFF 500MG</t>
  </si>
  <si>
    <t>TOBRADEX*UNG OFT 3,5G 0,3+0,1%</t>
  </si>
  <si>
    <t>VOLTAREN 10 SUPP 100MG</t>
  </si>
  <si>
    <t>ZIRTEC*OS GTT FL 20ML 10MG/ML</t>
  </si>
  <si>
    <t>TOBRAL*COLL FL 5ML 0,3%</t>
  </si>
  <si>
    <t>CATIONORM MULTI GOCCE 10 ML</t>
  </si>
  <si>
    <t>Da 6 pezzi</t>
  </si>
  <si>
    <t>Da 11 pezzi</t>
  </si>
  <si>
    <t>Da 21 pezzi</t>
  </si>
  <si>
    <t>Da 1 pezzo</t>
  </si>
  <si>
    <t>DAKTARIN*GEL ORALE 80G 20MG/G</t>
  </si>
  <si>
    <t>BISOLVON*SCIR FL 250ML 4MG/5ML</t>
  </si>
  <si>
    <t>EFFIPREV*21CPR RIV 2MG+0,03MG</t>
  </si>
  <si>
    <t>VOLTAREN*30CPR 75MG RP</t>
  </si>
  <si>
    <t>GARZA JELONET 10 X 10 CM 10 BUSTE</t>
  </si>
  <si>
    <t>LOETTE*21CPR RIV 0,1MG+0,02MG</t>
  </si>
  <si>
    <t>CYMBALTA*28CPS 60MG</t>
  </si>
  <si>
    <t>XANAX*20CPR 0,25MG</t>
  </si>
  <si>
    <t>XANAX*20CPR 1MG</t>
  </si>
  <si>
    <t>YASMINELLE*21CPR RIV 3+0,02MG</t>
  </si>
  <si>
    <t>PANTORC*14CPR GASTR 20MG</t>
  </si>
  <si>
    <t>DITROPAN*30CPR 5MG</t>
  </si>
  <si>
    <t>DAFLON*30CPR RIV 500MG</t>
  </si>
  <si>
    <t>FEMARA*30CPR RIV 2,5MG</t>
  </si>
  <si>
    <t>g</t>
  </si>
  <si>
    <t>LOETTE*63CPR RIV 0,1MG+0,02MG</t>
  </si>
  <si>
    <t xml:space="preserve">BETADINE*SOLUZ CUT 125ML 10% </t>
  </si>
  <si>
    <t>DIFFERIN*GEL 30G 0,1%</t>
  </si>
  <si>
    <t>EFEXOR*14CPS 75MG RP</t>
  </si>
  <si>
    <t>LEXOTAN*20CPR 1,5MG</t>
  </si>
  <si>
    <t>CIALIS*8CPR RIV 20MG</t>
  </si>
  <si>
    <t>DAFLON*60CPR RIV 500MG</t>
  </si>
  <si>
    <t>COVERSYL*FL 30CPR RIV 5MG</t>
  </si>
  <si>
    <t>DULCOLAX*40CPR RIV 5MG</t>
  </si>
  <si>
    <t xml:space="preserve">AROMASIN*30CPR RIV 25MG </t>
  </si>
  <si>
    <t>XANAX*20CPR 0,50MG</t>
  </si>
  <si>
    <t>DIPROSONE*CREMA 30G 0,05%</t>
  </si>
  <si>
    <t>FLUIMUCIL*OS GRAT 30BUST 600MG</t>
  </si>
  <si>
    <t>MOVICOL SENZA AROMA*20BUST 13,7 GR</t>
  </si>
  <si>
    <t>AZALIA*28CPR RIV 75MCG</t>
  </si>
  <si>
    <t xml:space="preserve">DIPROSONE*SOL CUT FL 30G 0,05% </t>
  </si>
  <si>
    <t>THEALOZ DUO 15ML</t>
  </si>
  <si>
    <t>ENTEROGERMINA*OS 10FL 2MLD/5ML</t>
  </si>
  <si>
    <t xml:space="preserve">BELARA*21CPR RIV 2MG+0,03MG </t>
  </si>
  <si>
    <t>CERAZETTE*28CPR RIV 75MCG</t>
  </si>
  <si>
    <t>COVERSYL*FL 30CPR RIV 10MG</t>
  </si>
  <si>
    <t xml:space="preserve">CELLUVISC COLL 30FL 0.4ML 1% </t>
  </si>
  <si>
    <t>MUSCORIL*IM 6F 4MG 2ML</t>
  </si>
  <si>
    <t>IMOVANE*20CPR RIV DIV 7,5MG</t>
  </si>
  <si>
    <t>FLUIMUCIL*30CPR EFF 600MG</t>
  </si>
  <si>
    <t>SIBILLA*21CPR RIV 2MG+0,03 MG</t>
  </si>
  <si>
    <t>027980010</t>
  </si>
  <si>
    <t>033490020</t>
  </si>
  <si>
    <t>034921015</t>
  </si>
  <si>
    <t>*044052013*</t>
  </si>
  <si>
    <t>*045282011*</t>
  </si>
  <si>
    <t>*	045888017	*</t>
  </si>
  <si>
    <t>*	045700010	*</t>
  </si>
  <si>
    <t>*	042214015	*</t>
  </si>
  <si>
    <t>*	039785050	*</t>
  </si>
  <si>
    <t>*	039785100	*</t>
  </si>
  <si>
    <t>*	039785098	*</t>
  </si>
  <si>
    <t>*	039785086	*</t>
  </si>
  <si>
    <t>*	041434022	*</t>
  </si>
  <si>
    <t>*	041434010	*</t>
  </si>
  <si>
    <t>*	049433016	*</t>
  </si>
  <si>
    <t>*	042950016	*</t>
  </si>
  <si>
    <t>*	049463019	*</t>
  </si>
  <si>
    <t>*	044050019	*</t>
  </si>
  <si>
    <t>*	041748029	*</t>
  </si>
  <si>
    <t>*	042791018	*</t>
  </si>
  <si>
    <t>*	045337019	*</t>
  </si>
  <si>
    <t>*	044941019	*</t>
  </si>
  <si>
    <t>*	043651025	*</t>
  </si>
  <si>
    <t>*	043651013	*</t>
  </si>
  <si>
    <t>*	041247014	*</t>
  </si>
  <si>
    <t>*	044382012	*</t>
  </si>
  <si>
    <t>*	044382024	*</t>
  </si>
  <si>
    <t>*	047516012	*</t>
  </si>
  <si>
    <t>*	046352011	*</t>
  </si>
  <si>
    <t>*	043718042	*</t>
  </si>
  <si>
    <t>*	045637016	*</t>
  </si>
  <si>
    <t>*	049384011	*</t>
  </si>
  <si>
    <t>*	041669019	*</t>
  </si>
  <si>
    <t>*	039821018	*</t>
  </si>
  <si>
    <t>*	047111012	*</t>
  </si>
  <si>
    <t>*	046590016	*</t>
  </si>
  <si>
    <t>*	045859016	*</t>
  </si>
  <si>
    <t>*	047111024	*</t>
  </si>
  <si>
    <t>*	049434018	*</t>
  </si>
  <si>
    <t>*	049005010	*</t>
  </si>
  <si>
    <t>*	044847022	*</t>
  </si>
  <si>
    <t>*	044534016	*</t>
  </si>
  <si>
    <t>*	045753011	*</t>
  </si>
  <si>
    <t>*	041973013	*</t>
  </si>
  <si>
    <t>*	044537025	*</t>
  </si>
  <si>
    <t>*	041686066	*</t>
  </si>
  <si>
    <t>*	041686054	*</t>
  </si>
  <si>
    <t>*	041422015	*</t>
  </si>
  <si>
    <t>*	042938011	*</t>
  </si>
  <si>
    <t>*	046605010	*</t>
  </si>
  <si>
    <t>*	046977017	*</t>
  </si>
  <si>
    <t>*	042211019	*</t>
  </si>
  <si>
    <t>*	043630021	*</t>
  </si>
  <si>
    <t>*	046610010	*</t>
  </si>
  <si>
    <t>*	047390024	*</t>
  </si>
  <si>
    <t>*	046345029	*</t>
  </si>
  <si>
    <t>*	046345017	*</t>
  </si>
  <si>
    <t>*	045402043	*</t>
  </si>
  <si>
    <t>*	045402017	*</t>
  </si>
  <si>
    <t>*	045402029	*</t>
  </si>
  <si>
    <t>*	045402031	*</t>
  </si>
  <si>
    <t>*	041423017	*</t>
  </si>
  <si>
    <t>*	041424019	*</t>
  </si>
  <si>
    <t>*	046974010	*</t>
  </si>
  <si>
    <t>*	042567014	*</t>
  </si>
  <si>
    <t>*	041750023	*</t>
  </si>
  <si>
    <t>*	042567038	*</t>
  </si>
  <si>
    <t>*	044805012	*</t>
  </si>
  <si>
    <t>*	042566012	*</t>
  </si>
  <si>
    <t>*	042566024	*</t>
  </si>
  <si>
    <t>*	042936017	*</t>
  </si>
  <si>
    <t>*	043987015	*</t>
  </si>
  <si>
    <t>*	042565046	*</t>
  </si>
  <si>
    <t>*	045635012	*</t>
  </si>
  <si>
    <t>*	044418010	*</t>
  </si>
  <si>
    <t>*	047110010	*</t>
  </si>
  <si>
    <t>*	043988029	*</t>
  </si>
  <si>
    <t>*	045279015	*</t>
  </si>
  <si>
    <t>*	042517058	*</t>
  </si>
  <si>
    <t>*	042517021	*</t>
  </si>
  <si>
    <t>*	040378046	*</t>
  </si>
  <si>
    <t>*	043892013	*</t>
  </si>
  <si>
    <t>*	045938014	*</t>
  </si>
  <si>
    <t>*	041671013	*</t>
  </si>
  <si>
    <t>*	041671025	*</t>
  </si>
  <si>
    <t>*	044895011	*</t>
  </si>
  <si>
    <t>*	041677067	*</t>
  </si>
  <si>
    <t>*	038301053	*</t>
  </si>
  <si>
    <t>*	041866029	*</t>
  </si>
  <si>
    <t>*	042937021	*</t>
  </si>
  <si>
    <t>*	044954016	*</t>
  </si>
  <si>
    <t>*	041894015	*</t>
  </si>
  <si>
    <t>*	922321450	*</t>
  </si>
  <si>
    <t>*	922321474	*</t>
  </si>
  <si>
    <t>*	926520127	*</t>
  </si>
  <si>
    <t>*	926520115	*</t>
  </si>
  <si>
    <t>*	044383014	*</t>
  </si>
  <si>
    <t>*	039175017	*</t>
  </si>
  <si>
    <t>*	049002013	*</t>
  </si>
  <si>
    <t>*	981977770	*</t>
  </si>
  <si>
    <t>*	041672015	*</t>
  </si>
  <si>
    <t>*	036878078	*</t>
  </si>
  <si>
    <t>*	036878080	*</t>
  </si>
  <si>
    <t>*	044023012	*</t>
  </si>
  <si>
    <t>*	047402021	*</t>
  </si>
  <si>
    <t>*	042515054	*</t>
  </si>
  <si>
    <t>*	047402019	*</t>
  </si>
  <si>
    <t>*	044755027	*</t>
  </si>
  <si>
    <t>*	042209027	*</t>
  </si>
  <si>
    <t>*	049090018	*</t>
  </si>
  <si>
    <t>*	926418637	*</t>
  </si>
  <si>
    <t>*	042516029	*</t>
  </si>
  <si>
    <t>*	041668029	*</t>
  </si>
  <si>
    <t>*	041246012	*</t>
  </si>
  <si>
    <t>*	977794395	*</t>
  </si>
  <si>
    <t>*	984160566	*</t>
  </si>
  <si>
    <t>*	984237166	*</t>
  </si>
  <si>
    <t>*	044132013	*</t>
  </si>
  <si>
    <t>*	038195044	*</t>
  </si>
  <si>
    <t>*040378010*</t>
  </si>
  <si>
    <t>*041435013*</t>
  </si>
  <si>
    <t>034678033</t>
  </si>
  <si>
    <t>010834024</t>
  </si>
  <si>
    <t>026089019</t>
  </si>
  <si>
    <t>026089108</t>
  </si>
  <si>
    <t>025860026</t>
  </si>
  <si>
    <t>YAZ*28CPR RIV 3MG+0,02MG</t>
  </si>
  <si>
    <t>034128013</t>
  </si>
  <si>
    <t>038343036</t>
  </si>
  <si>
    <t>038343024</t>
  </si>
  <si>
    <t>023404231</t>
  </si>
  <si>
    <t>028831067</t>
  </si>
  <si>
    <t>027756016</t>
  </si>
  <si>
    <t>033161011</t>
  </si>
  <si>
    <t>025725021</t>
  </si>
  <si>
    <t>025860077</t>
  </si>
  <si>
    <t>027056011</t>
  </si>
  <si>
    <t>033219015</t>
  </si>
  <si>
    <t>024957060</t>
  </si>
  <si>
    <t>041411024</t>
  </si>
  <si>
    <t>*</t>
  </si>
  <si>
    <t>*027980010*</t>
  </si>
  <si>
    <t>*033490020*</t>
  </si>
  <si>
    <t>*034921015*</t>
  </si>
  <si>
    <t>*034678033*</t>
  </si>
  <si>
    <t>*010834024*</t>
  </si>
  <si>
    <t>*026089019*</t>
  </si>
  <si>
    <t>*026089108*</t>
  </si>
  <si>
    <t>*038343036*</t>
  </si>
  <si>
    <t>*038343024*</t>
  </si>
  <si>
    <t>*041762016*</t>
  </si>
  <si>
    <t>*028980011*</t>
  </si>
  <si>
    <t>*036875019*</t>
  </si>
  <si>
    <t>*036899019*</t>
  </si>
  <si>
    <t>*034118012*</t>
  </si>
  <si>
    <t>*035672043*</t>
  </si>
  <si>
    <t>*035767250*</t>
  </si>
  <si>
    <t>*026664021*</t>
  </si>
  <si>
    <t>*034953099*</t>
  </si>
  <si>
    <t>*034953253*</t>
  </si>
  <si>
    <t>*027989019*</t>
  </si>
  <si>
    <t>*027286323*</t>
  </si>
  <si>
    <t>*027286210*</t>
  </si>
  <si>
    <t>*036683023*</t>
  </si>
  <si>
    <t>*027491012*</t>
  </si>
  <si>
    <t>*022483111*</t>
  </si>
  <si>
    <t>*023404231*</t>
  </si>
  <si>
    <t>*029309034*</t>
  </si>
  <si>
    <t>*028852010*</t>
  </si>
  <si>
    <t>*023839018*</t>
  </si>
  <si>
    <t>*023087075*</t>
  </si>
  <si>
    <t>*041808039*</t>
  </si>
  <si>
    <t>*023087024*</t>
  </si>
  <si>
    <t>*025190012*</t>
  </si>
  <si>
    <t>*042101016*</t>
  </si>
  <si>
    <t>*027341015*</t>
  </si>
  <si>
    <t>*027756016*</t>
  </si>
  <si>
    <t>*035684012*</t>
  </si>
  <si>
    <t>*023417037*</t>
  </si>
  <si>
    <t>*033242013*</t>
  </si>
  <si>
    <t>*020582209*</t>
  </si>
  <si>
    <t>*020582223*</t>
  </si>
  <si>
    <t>*021736020*</t>
  </si>
  <si>
    <t>*025308038*</t>
  </si>
  <si>
    <t>*028718029*</t>
  </si>
  <si>
    <t>*028299016*</t>
  </si>
  <si>
    <t>*027830037*</t>
  </si>
  <si>
    <t>*028600029*</t>
  </si>
  <si>
    <t>*039759016*</t>
  </si>
  <si>
    <t>*033161011*</t>
  </si>
  <si>
    <t>*033161023*</t>
  </si>
  <si>
    <t>*036476012*</t>
  </si>
  <si>
    <t>*036476188*</t>
  </si>
  <si>
    <t>*036476125*</t>
  </si>
  <si>
    <t>*036476113*</t>
  </si>
  <si>
    <t>*027233016*</t>
  </si>
  <si>
    <t>*034922017*</t>
  </si>
  <si>
    <t>*024953034*</t>
  </si>
  <si>
    <t>*015896018*</t>
  </si>
  <si>
    <t>*029851262*</t>
  </si>
  <si>
    <t>*015896107*</t>
  </si>
  <si>
    <t>*025725021*</t>
  </si>
  <si>
    <t>*033330010*</t>
  </si>
  <si>
    <t>*033330022*</t>
  </si>
  <si>
    <t>*034884066*</t>
  </si>
  <si>
    <t>*034162053*</t>
  </si>
  <si>
    <t>*031981044*</t>
  </si>
  <si>
    <t>*031111293*</t>
  </si>
  <si>
    <t>*034128013*</t>
  </si>
  <si>
    <t>*040829018*</t>
  </si>
  <si>
    <t>*025852029*</t>
  </si>
  <si>
    <t>*037700010*</t>
  </si>
  <si>
    <t>*027457011*</t>
  </si>
  <si>
    <t>*027457023*</t>
  </si>
  <si>
    <t>*025860026*</t>
  </si>
  <si>
    <t>*025860077*</t>
  </si>
  <si>
    <t>*027056011*</t>
  </si>
  <si>
    <t>*037696010*</t>
  </si>
  <si>
    <t>*023181023*</t>
  </si>
  <si>
    <t>*023181074*</t>
  </si>
  <si>
    <t>*033219015*</t>
  </si>
  <si>
    <t>*025980057*</t>
  </si>
  <si>
    <t>*025980069*</t>
  </si>
  <si>
    <t>*025980071*</t>
  </si>
  <si>
    <t>*034195038*</t>
  </si>
  <si>
    <t>*035023011*</t>
  </si>
  <si>
    <t>*037199015*</t>
  </si>
  <si>
    <t>*038542015*</t>
  </si>
  <si>
    <t>*041273018*</t>
  </si>
  <si>
    <t>*026894028*</t>
  </si>
  <si>
    <t>*901153635*</t>
  </si>
  <si>
    <t>*901074385*</t>
  </si>
  <si>
    <t>*904452962*</t>
  </si>
  <si>
    <t>*904648060*</t>
  </si>
  <si>
    <t>*001340025*</t>
  </si>
  <si>
    <t>*023907076*</t>
  </si>
  <si>
    <t>*021004041*</t>
  </si>
  <si>
    <t>*930870276*</t>
  </si>
  <si>
    <t>*034447019*</t>
  </si>
  <si>
    <t>*023356025*</t>
  </si>
  <si>
    <t>*023356049*</t>
  </si>
  <si>
    <t>*024957060*</t>
  </si>
  <si>
    <t>*041411024*</t>
  </si>
  <si>
    <t>*008997064*</t>
  </si>
  <si>
    <t>*041411012*</t>
  </si>
  <si>
    <t>*026608036*</t>
  </si>
  <si>
    <t>*013046038*</t>
  </si>
  <si>
    <t>*042554042*</t>
  </si>
  <si>
    <t>*908560269*</t>
  </si>
  <si>
    <t>*023673092*</t>
  </si>
  <si>
    <t>*034102020*</t>
  </si>
  <si>
    <t>*023603018*</t>
  </si>
  <si>
    <t>*939146320*</t>
  </si>
  <si>
    <t>*981491499*</t>
  </si>
  <si>
    <t>*975451307*</t>
  </si>
  <si>
    <t>*005170028*</t>
  </si>
  <si>
    <t>*034548089*</t>
  </si>
  <si>
    <t>CODICE DI RIFERIMENTO
NAZIONALE</t>
  </si>
  <si>
    <t>*045637028*</t>
  </si>
  <si>
    <t>DIAMICRON*60CPR 30MG RM</t>
  </si>
  <si>
    <t>*023404092*</t>
  </si>
  <si>
    <t>*	038301065	*</t>
  </si>
  <si>
    <t>*049897010*</t>
  </si>
  <si>
    <t>STILNOX*30CPR RIV 10MG</t>
  </si>
  <si>
    <t>*026695015*</t>
  </si>
  <si>
    <t>NUROFEN FEBBRE D*BB100MG/5ML A </t>
  </si>
  <si>
    <t>*	048371013	*</t>
  </si>
  <si>
    <t>*028831055*</t>
  </si>
  <si>
    <t>*	049843016	*</t>
  </si>
  <si>
    <t>TRENTAL*30CPR 400MG RM</t>
  </si>
  <si>
    <t>*022863056*</t>
  </si>
  <si>
    <t>DUOPLAVIN*28CPR RIV 75MG+100MG</t>
  </si>
  <si>
    <t>*	038150102	*</t>
  </si>
  <si>
    <t>*026608214*</t>
  </si>
  <si>
    <t>LEXOTAN*20CPR 3MG</t>
  </si>
  <si>
    <t>*047390012*</t>
  </si>
  <si>
    <t>*022905145*</t>
  </si>
  <si>
    <t>MERCILON*21CPR 0,15MG+0,02MG</t>
  </si>
  <si>
    <t>*042732040*</t>
  </si>
  <si>
    <t>TRIATEC*14CPR DIV 5MG</t>
  </si>
  <si>
    <t>*027161064*</t>
  </si>
  <si>
    <t>*	038301040	*</t>
  </si>
  <si>
    <t>*	042937019	*</t>
  </si>
  <si>
    <t>*	044548016	*</t>
  </si>
  <si>
    <t>VIAGRA*4CPR RIV 100MG</t>
  </si>
  <si>
    <t>*020582033*</t>
  </si>
  <si>
    <t>*	041414018	*</t>
  </si>
  <si>
    <t>HARMONET*21CPR 0,075MG+0,02MG</t>
  </si>
  <si>
    <t>*030758015*</t>
  </si>
  <si>
    <t>*	050026018	*</t>
  </si>
  <si>
    <t>CAPILLAREMA*30CPS 75MG</t>
  </si>
  <si>
    <t>*022571018*</t>
  </si>
  <si>
    <t>*	049906011	*</t>
  </si>
  <si>
    <t>FLUIMUCIL*EV AER 10F 300MG 3ML</t>
  </si>
  <si>
    <t>*	049842014	*</t>
  </si>
  <si>
    <t>ZIRTEC*20CPR RIV 10MG</t>
  </si>
  <si>
    <t>*026894016*</t>
  </si>
  <si>
    <t>Max 11 pz</t>
  </si>
  <si>
    <t>*	041749021	*</t>
  </si>
  <si>
    <t>CARDURA*20CPR DIV 4MG</t>
  </si>
  <si>
    <t>*034996037*</t>
  </si>
  <si>
    <t>*	049838016	*</t>
  </si>
  <si>
    <t>ALMOGRAN*6CPR RIV 12,5MG</t>
  </si>
  <si>
    <t>EFEXOR*10CPS 150MG RP</t>
  </si>
  <si>
    <t>*	048371025	*</t>
  </si>
  <si>
    <t>*028831067*</t>
  </si>
  <si>
    <t>max 12 pz</t>
  </si>
  <si>
    <t>*	041417041	*</t>
  </si>
  <si>
    <t>MAALOX*OS SOSP 250ML 4%+3,5%</t>
  </si>
  <si>
    <t>*	050066012	*</t>
  </si>
  <si>
    <t>NIZORAL*SHAMPOO FL 100G 20MG/G</t>
  </si>
  <si>
    <t>*024964140*</t>
  </si>
  <si>
    <t>*	039785074	*</t>
  </si>
  <si>
    <t>*	049946015	*</t>
  </si>
  <si>
    <t>RELPAX*6CPR RIV 40MG ACLAR</t>
  </si>
  <si>
    <t>*035307305*</t>
  </si>
  <si>
    <t xml:space="preserve">DYMISTA*1FL SPRAY NAS 23G 120D                                          </t>
  </si>
  <si>
    <t>*	975083078	*</t>
  </si>
  <si>
    <t>ARMOLIPID PLUS 60CPR</t>
  </si>
  <si>
    <t>*935688945*</t>
  </si>
  <si>
    <t>BONVIVA*1CPR RIV 150MG</t>
  </si>
  <si>
    <t xml:space="preserve">VOLTAREN OFTABAK*COLL FL10ML                           </t>
  </si>
  <si>
    <t>*	043988017	*</t>
  </si>
  <si>
    <t>SIRDALUD*20CPR 2MG</t>
  </si>
  <si>
    <t>*025852068*</t>
  </si>
  <si>
    <t>*	050065010	*</t>
  </si>
  <si>
    <t>PURSENNID*40CPR RIV 12MG</t>
  </si>
  <si>
    <t>*004758025*</t>
  </si>
  <si>
    <t>*	050133014	*</t>
  </si>
  <si>
    <t>RINOCLENIL*SPRAY 200ER 100MCG</t>
  </si>
  <si>
    <t>*035799028*</t>
  </si>
  <si>
    <t>*	041832015	*</t>
  </si>
  <si>
    <t>TAVOR*20CPR 1MG</t>
  </si>
  <si>
    <t>*	022531053	*</t>
  </si>
  <si>
    <t>*	043630019	*</t>
  </si>
  <si>
    <t>*028600017*</t>
  </si>
  <si>
    <t>*	050134016	*</t>
  </si>
  <si>
    <t>FLIXONASE*SPRAY NAS 120D 50MCG</t>
  </si>
  <si>
    <t>*027657016*</t>
  </si>
  <si>
    <t>*	050138015	*</t>
  </si>
  <si>
    <t>NETILDEX*COLL 5ML1MG/ML+3MG/ML</t>
  </si>
  <si>
    <t>*036452011*</t>
  </si>
  <si>
    <t>*020702282*</t>
  </si>
  <si>
    <t xml:space="preserve">INDOCOLLIRIO*COLL FL 5ML 0,1%                                                      </t>
  </si>
  <si>
    <t>*	049903014	*</t>
  </si>
  <si>
    <t>*032143024*</t>
  </si>
  <si>
    <t xml:space="preserve">MERCILON*21CPR 0,15MG+0,02MG                                              </t>
  </si>
  <si>
    <t>*	050332016	*</t>
  </si>
  <si>
    <t>BENERVA*20CPR 300MG</t>
  </si>
  <si>
    <t>*004642031*</t>
  </si>
  <si>
    <t xml:space="preserve">PEVARYL*CREMA 30G 1% 
</t>
  </si>
  <si>
    <t>*	049951015	*</t>
  </si>
  <si>
    <t>*	050334010	*</t>
  </si>
  <si>
    <t>MEDROL*30CPR 4MG</t>
  </si>
  <si>
    <t xml:space="preserve">SYSTANE ULTRA S/CONSERVANTI 10 ML                   </t>
  </si>
  <si>
    <t>*026821025*</t>
  </si>
  <si>
    <t>*043718055*</t>
  </si>
  <si>
    <t>DEPAKIN CHRONO*30CPR 300MG RP</t>
  </si>
  <si>
    <t>*022483109*</t>
  </si>
  <si>
    <r>
      <t xml:space="preserve">4,66 € - </t>
    </r>
    <r>
      <rPr>
        <sz val="24"/>
        <rFont val="Calibri"/>
        <family val="2"/>
        <scheme val="minor"/>
      </rPr>
      <t>35%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6 pz</t>
    </r>
  </si>
  <si>
    <r>
      <t xml:space="preserve">4,52 € - </t>
    </r>
    <r>
      <rPr>
        <sz val="24"/>
        <rFont val="Calibri"/>
        <family val="2"/>
        <scheme val="minor"/>
      </rPr>
      <t>37%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 xml:space="preserve">Minimo 18 pz </t>
    </r>
  </si>
  <si>
    <t>*	050017019	*</t>
  </si>
  <si>
    <t>*023432038*</t>
  </si>
  <si>
    <t>BENZAC*GEL 40G 5% (scad.10/2024)</t>
  </si>
  <si>
    <t>*	043987027	*</t>
  </si>
  <si>
    <t>NOVONORM*90CPR 1MG</t>
  </si>
  <si>
    <t>*034162127*</t>
  </si>
  <si>
    <t>*	050425014	*</t>
  </si>
  <si>
    <t>BETMIGA*30CPR 50MG RP</t>
  </si>
  <si>
    <t>*042647103*</t>
  </si>
  <si>
    <t>*	049953021	*</t>
  </si>
  <si>
    <t>BRUFEN*30CPR RIV 600MG</t>
  </si>
  <si>
    <t>*022593216*</t>
  </si>
  <si>
    <t>*	050471010	*</t>
  </si>
  <si>
    <t>*035447022*</t>
  </si>
  <si>
    <t>*	050476011	*</t>
  </si>
  <si>
    <t>IMODIUM*8CPS 2MG</t>
  </si>
  <si>
    <t>*023673066*</t>
  </si>
  <si>
    <t xml:space="preserve">DAKTARIN*CREMA 30G 2% 
</t>
  </si>
  <si>
    <t>*	041749019	*</t>
  </si>
  <si>
    <t>CARDURA*30CPR DIV 2MG</t>
  </si>
  <si>
    <t>*026821013*</t>
  </si>
  <si>
    <t>*	041677030	*</t>
  </si>
  <si>
    <t>MIRANOVA 21 CPR 100+20MCG</t>
  </si>
  <si>
    <t>*	041614013	*</t>
  </si>
  <si>
    <t>*033779012*</t>
  </si>
  <si>
    <t>*	044755015	*</t>
  </si>
  <si>
    <t>*026608164*</t>
  </si>
  <si>
    <r>
      <t xml:space="preserve">4,48 € - </t>
    </r>
    <r>
      <rPr>
        <sz val="24"/>
        <rFont val="Calibri"/>
        <family val="2"/>
        <scheme val="minor"/>
      </rPr>
      <t>37,50%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36 pz</t>
    </r>
  </si>
  <si>
    <t>*004853026*</t>
  </si>
  <si>
    <t>*986580468*</t>
  </si>
  <si>
    <t>VALERIANA DISPERT*60CPR RIV45M</t>
  </si>
  <si>
    <t>VITAMINA C 1000 40CPR</t>
  </si>
  <si>
    <t>*	049903026	*</t>
  </si>
  <si>
    <t>BENZAC*GEL40G 10%</t>
  </si>
  <si>
    <t>*	032143012	*</t>
  </si>
  <si>
    <t>*034076101*</t>
  </si>
  <si>
    <t>Max 50 pz</t>
  </si>
  <si>
    <t>*	046328023	*</t>
  </si>
  <si>
    <t>ZOELY*24CPR 2,5MG+1,5MG+4CPR</t>
  </si>
  <si>
    <t>*041400019*</t>
  </si>
  <si>
    <t>Non si accettano resi</t>
  </si>
  <si>
    <t>*	046328011	*</t>
  </si>
  <si>
    <t>ZOELY*72CPR 2,5MG+1,5MG+12CPR</t>
  </si>
  <si>
    <t>*041400021*</t>
  </si>
  <si>
    <t>*	050812015	*</t>
  </si>
  <si>
    <t>ELLAONE*1CPR 30MG</t>
  </si>
  <si>
    <t>*039366036*</t>
  </si>
  <si>
    <t>*014159026*</t>
  </si>
  <si>
    <r>
      <rPr>
        <b/>
        <sz val="26"/>
        <color theme="1"/>
        <rFont val="Calibri"/>
        <family val="2"/>
        <scheme val="minor"/>
      </rPr>
      <t xml:space="preserve">4,43€ </t>
    </r>
    <r>
      <rPr>
        <sz val="26"/>
        <color theme="1"/>
        <rFont val="Calibri"/>
        <family val="2"/>
        <scheme val="minor"/>
      </rPr>
      <t>- 39%
Minimo 6 pz</t>
    </r>
  </si>
  <si>
    <r>
      <rPr>
        <b/>
        <sz val="26"/>
        <color theme="1"/>
        <rFont val="Calibri"/>
        <family val="2"/>
        <scheme val="minor"/>
      </rPr>
      <t>4,29€</t>
    </r>
    <r>
      <rPr>
        <sz val="26"/>
        <color theme="1"/>
        <rFont val="Calibri"/>
        <family val="2"/>
        <scheme val="minor"/>
      </rPr>
      <t xml:space="preserve"> - 41%
Minimo 12 pz</t>
    </r>
  </si>
  <si>
    <r>
      <rPr>
        <b/>
        <sz val="26"/>
        <color theme="1"/>
        <rFont val="Calibri"/>
        <family val="2"/>
        <scheme val="minor"/>
      </rPr>
      <t>4,22€</t>
    </r>
    <r>
      <rPr>
        <sz val="26"/>
        <color theme="1"/>
        <rFont val="Calibri"/>
        <family val="2"/>
        <scheme val="minor"/>
      </rPr>
      <t xml:space="preserve"> - 42%
Minimo 24 pz</t>
    </r>
  </si>
  <si>
    <t>*	041677028	*</t>
  </si>
  <si>
    <r>
      <rPr>
        <b/>
        <sz val="26"/>
        <color theme="1"/>
        <rFont val="Calibri"/>
        <family val="2"/>
        <scheme val="minor"/>
      </rPr>
      <t xml:space="preserve">3,49€ </t>
    </r>
    <r>
      <rPr>
        <sz val="26"/>
        <color theme="1"/>
        <rFont val="Calibri"/>
        <family val="2"/>
        <scheme val="minor"/>
      </rPr>
      <t>- 58%
da 1 pz a 11 pz</t>
    </r>
  </si>
  <si>
    <r>
      <rPr>
        <b/>
        <sz val="26"/>
        <color theme="1"/>
        <rFont val="Calibri"/>
        <family val="2"/>
        <scheme val="minor"/>
      </rPr>
      <t>3,16€</t>
    </r>
    <r>
      <rPr>
        <sz val="26"/>
        <color theme="1"/>
        <rFont val="Calibri"/>
        <family val="2"/>
        <scheme val="minor"/>
      </rPr>
      <t xml:space="preserve"> - 62%
da 12 pz a 35 pz</t>
    </r>
  </si>
  <si>
    <r>
      <rPr>
        <b/>
        <sz val="26"/>
        <color theme="1"/>
        <rFont val="Calibri"/>
        <family val="2"/>
        <scheme val="minor"/>
      </rPr>
      <t>2,91€</t>
    </r>
    <r>
      <rPr>
        <sz val="26"/>
        <color theme="1"/>
        <rFont val="Calibri"/>
        <family val="2"/>
        <scheme val="minor"/>
      </rPr>
      <t xml:space="preserve"> - 65%
Minimo 36 pz</t>
    </r>
  </si>
  <si>
    <t>LOBIVON*28CPR 5MG</t>
  </si>
  <si>
    <t>*	047391014	*</t>
  </si>
  <si>
    <t>*	032210015	*</t>
  </si>
  <si>
    <t>*	041750011	*</t>
  </si>
  <si>
    <t>MOVICOL 20 BUSTE 13.8 GR</t>
  </si>
  <si>
    <t>*029851021*</t>
  </si>
  <si>
    <t>Max 12 pz NO MIN  ORDINE</t>
  </si>
  <si>
    <t>LANSOX*14CPS 15MG</t>
  </si>
  <si>
    <t>*	041753017	*</t>
  </si>
  <si>
    <t>FEDRA 21 CPR RIV 0.075MG+0.02MG</t>
  </si>
  <si>
    <t>*029551013*</t>
  </si>
  <si>
    <t>*	989333796	*</t>
  </si>
  <si>
    <t>GHIACCIO ISTANTANEO FARZEDI PE 2PZ</t>
  </si>
  <si>
    <t>*	050530017	*</t>
  </si>
  <si>
    <t>ZOLPEDUAR*30CPR SUBL 10MG</t>
  </si>
  <si>
    <t>*040540128*</t>
  </si>
  <si>
    <t>Max 30 pz NO MIN ORDINE</t>
  </si>
  <si>
    <t>*050529015*</t>
  </si>
  <si>
    <t>EZETROL*30CPR 10MG</t>
  </si>
  <si>
    <t>*036016145*</t>
  </si>
  <si>
    <t>*	050331014	*</t>
  </si>
  <si>
    <t>AZILECT*28CPR 1MG</t>
  </si>
  <si>
    <t>*	036983029	*</t>
  </si>
  <si>
    <t>*	041832027	*</t>
  </si>
  <si>
    <t>TAVOR*20CPR 2,5MG</t>
  </si>
  <si>
    <t>*022531077*</t>
  </si>
  <si>
    <t>NO MIN ORDINE</t>
  </si>
  <si>
    <t>Condizioni</t>
  </si>
  <si>
    <t>LANSOX*14CPS 30MG (Scad. 01/2025)</t>
  </si>
  <si>
    <t>*	049953019	*</t>
  </si>
  <si>
    <t>*	049837014	*</t>
  </si>
  <si>
    <t>PANTORC*28CPR GASTR 40MG</t>
  </si>
  <si>
    <t>*031981335*</t>
  </si>
  <si>
    <t>COEFFERALGAN*16CPR EFF500+30MG (Scad. 08/2025)</t>
  </si>
  <si>
    <t>*	050476023	*</t>
  </si>
  <si>
    <t>COEFFERALGAN*16CPR EFF500+30MG</t>
  </si>
  <si>
    <t>*	051064018	*</t>
  </si>
  <si>
    <t>XYZAL*20CPR RIV 5MG</t>
  </si>
  <si>
    <t>*035666080*</t>
  </si>
  <si>
    <r>
      <t xml:space="preserve">GHIACCIO ISTANTANEO FARZEDI PE 2PZ  </t>
    </r>
    <r>
      <rPr>
        <b/>
        <i/>
        <sz val="22"/>
        <color theme="1"/>
        <rFont val="Calibri"/>
        <family val="2"/>
        <scheme val="minor"/>
      </rPr>
      <t>Offerta in colli</t>
    </r>
  </si>
  <si>
    <t>*	051163018	*</t>
  </si>
  <si>
    <t>PROSCAR*15CPR RIV 5MG</t>
  </si>
  <si>
    <t>*	051085013	*</t>
  </si>
  <si>
    <t>Max 50 pz NO MIN ORDINE</t>
  </si>
  <si>
    <t>*	972003267	*</t>
  </si>
  <si>
    <t>*933543807*</t>
  </si>
  <si>
    <t>XALATAN*COLL FL 2,5ML 50MCG/ML</t>
  </si>
  <si>
    <t>*	048416010	*</t>
  </si>
  <si>
    <t>ESTINETTE*21 CPR RIV 0,075 MG + 0,02 MG</t>
  </si>
  <si>
    <t>*037136013*</t>
  </si>
  <si>
    <t>MIN 60 pz</t>
  </si>
  <si>
    <r>
      <t>NUROFEN FEBBRE D*BB100MG/5ML A</t>
    </r>
    <r>
      <rPr>
        <b/>
        <i/>
        <sz val="22"/>
        <color theme="1"/>
        <rFont val="Calibri"/>
        <family val="2"/>
        <scheme val="minor"/>
      </rPr>
      <t> Offerta a 60 pz</t>
    </r>
  </si>
  <si>
    <t>* NO MIN ORDINE</t>
  </si>
  <si>
    <t xml:space="preserve">ELOCON*CREMA 30G 0,1% </t>
  </si>
  <si>
    <t xml:space="preserve"> * NO MIN ORDINE</t>
  </si>
  <si>
    <t>*	051181016	*</t>
  </si>
  <si>
    <t>NOLPAZA*28CPR GASTR 40MG</t>
  </si>
  <si>
    <t>*039115187*</t>
  </si>
  <si>
    <t>EVRA*3CER TRANSD 6MG+600MCG (SCAD 10/2025)</t>
  </si>
  <si>
    <t>DEPAKIN*CHRONO 30CPR 500MG RP F</t>
  </si>
  <si>
    <t>RECUGEL GEL OCULARE 10G</t>
  </si>
  <si>
    <t xml:space="preserve">MINESSE*28CPR 60MCG+15MCG </t>
  </si>
  <si>
    <t>*	051160012	*</t>
  </si>
  <si>
    <t>ZOCOR*28CPR RIV 20MG</t>
  </si>
  <si>
    <t>*027216098*</t>
  </si>
  <si>
    <t>Max 20 pz * NO MIN ORDINE</t>
  </si>
  <si>
    <t>MACMIROR COMPLEX*12 CPS VAG</t>
  </si>
  <si>
    <t>*	051141012	*</t>
  </si>
  <si>
    <t>SLINDA*24CPR RIV 4MG+4CPR</t>
  </si>
  <si>
    <t>*047048018*</t>
  </si>
  <si>
    <t>OPTIVE FUSION 10 ML (SCAD. 11/2025)</t>
  </si>
  <si>
    <t xml:space="preserve">Max 30 pz </t>
  </si>
  <si>
    <t xml:space="preserve">LUMIGAN*COLL FL 3ML 0,1MG/ML </t>
  </si>
  <si>
    <t>OPTIVE FUSION 10 ML (SCAD. 12/2025)</t>
  </si>
  <si>
    <t>Max 10 pz * NO MIN ORDINE</t>
  </si>
  <si>
    <t>scorte</t>
  </si>
  <si>
    <t>stock</t>
  </si>
  <si>
    <t>ARIANNA*24CPR RIV60+15MCG+4CPR</t>
  </si>
  <si>
    <t>Scorte limitate</t>
  </si>
  <si>
    <t>Da 48 pezzi</t>
  </si>
  <si>
    <t>*	051166015	*</t>
  </si>
  <si>
    <t>DUSPATAL*20CPS 200MG RP</t>
  </si>
  <si>
    <t>*021377039*</t>
  </si>
  <si>
    <t>Max 20 pz</t>
  </si>
  <si>
    <t>XENICAL*BLIST 84CPS 120MG</t>
  </si>
  <si>
    <t>MIN 1 COLLO(12 pz)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</si>
</sst>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8" formatCode="#,##0.00\ &quot;€&quot;;[Red]\-#,##0.00\ &quot;€&quot;"/>
    <numFmt numFmtId="43" formatCode="_-* #,##0.00_-;\-* #,##0.00_-;_-* &quot;-&quot;??_-;_-@_-"/>
    <numFmt numFmtId="164" formatCode="#,##0.00\ &quot;€&quot;"/>
    <numFmt numFmtId="165" formatCode="0.0%"/>
    <numFmt numFmtId="166" formatCode="&quot;€&quot;\ #,##0.00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E4D2F2"/>
      <name val="Calibri"/>
      <family val="2"/>
      <scheme val="minor"/>
    </font>
    <font>
      <sz val="16"/>
      <name val="Calibri"/>
      <family val="2"/>
      <scheme val="minor"/>
    </font>
    <font>
      <sz val="72"/>
      <color theme="1"/>
      <name val="C39HrP48DhTt"/>
    </font>
    <font>
      <sz val="22"/>
      <color theme="1"/>
      <name val="Calibri"/>
      <family val="2"/>
      <scheme val="minor"/>
    </font>
    <font>
      <sz val="22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sz val="72"/>
      <name val="C39HrP48DhTt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72"/>
      <color theme="0"/>
      <name val="C39HrP48DhTt"/>
    </font>
    <font>
      <sz val="16"/>
      <color theme="0"/>
      <name val="Calibri"/>
      <family val="2"/>
      <scheme val="minor"/>
    </font>
    <font>
      <sz val="74"/>
      <color theme="1"/>
      <name val="C39HrP48DhTt"/>
    </font>
    <font>
      <sz val="74"/>
      <name val="C39HrP48DhTt"/>
    </font>
    <font>
      <sz val="11"/>
      <color rgb="FF000000"/>
      <name val="Calibri"/>
      <family val="2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4"/>
      <color rgb="FFE4D2F2"/>
      <name val="Calibri"/>
      <family val="2"/>
      <scheme val="minor"/>
    </font>
    <font>
      <sz val="24"/>
      <color rgb="FFE4D2F2"/>
      <name val="Calibri"/>
      <family val="2"/>
      <scheme val="minor"/>
    </font>
    <font>
      <sz val="24"/>
      <name val="Calibri"/>
      <family val="2"/>
      <scheme val="minor"/>
    </font>
    <font>
      <b/>
      <sz val="24"/>
      <name val="Calibri"/>
      <family val="2"/>
      <scheme val="minor"/>
    </font>
    <font>
      <sz val="24"/>
      <color rgb="FF000000"/>
      <name val="Calibri"/>
      <family val="2"/>
    </font>
    <font>
      <b/>
      <sz val="24"/>
      <color theme="0"/>
      <name val="Calibri"/>
      <family val="2"/>
      <scheme val="minor"/>
    </font>
    <font>
      <sz val="26"/>
      <color theme="1"/>
      <name val="IDAutomationHC39M Free Version"/>
      <family val="5"/>
      <charset val="2"/>
    </font>
    <font>
      <b/>
      <sz val="2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22"/>
      <name val="Calibri"/>
      <family val="2"/>
      <scheme val="minor"/>
    </font>
    <font>
      <b/>
      <strike/>
      <sz val="24"/>
      <color rgb="FFE4D2F2"/>
      <name val="Calibri"/>
      <family val="2"/>
      <scheme val="minor"/>
    </font>
    <font>
      <strike/>
      <sz val="24"/>
      <color rgb="FFE4D2F2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2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D2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5CDF3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</cellStyleXfs>
  <cellXfs count="358">
    <xf numFmtId="0" fontId="0" fillId="0" borderId="0" xfId="0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5" fillId="0" borderId="0" xfId="0" applyFont="1"/>
    <xf numFmtId="49" fontId="5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3" fillId="0" borderId="12" xfId="0" applyFont="1" applyBorder="1" applyAlignment="1">
      <alignment horizontal="left" vertical="center"/>
    </xf>
    <xf numFmtId="49" fontId="4" fillId="2" borderId="0" xfId="0" applyNumberFormat="1" applyFont="1" applyFill="1" applyAlignment="1">
      <alignment horizontal="center" vertical="top"/>
    </xf>
    <xf numFmtId="49" fontId="5" fillId="2" borderId="0" xfId="0" applyNumberFormat="1" applyFont="1" applyFill="1" applyAlignment="1">
      <alignment horizontal="center" vertical="top"/>
    </xf>
    <xf numFmtId="49" fontId="5" fillId="0" borderId="0" xfId="0" applyNumberFormat="1" applyFont="1" applyAlignment="1">
      <alignment horizontal="center" vertical="top"/>
    </xf>
    <xf numFmtId="49" fontId="8" fillId="0" borderId="5" xfId="0" applyNumberFormat="1" applyFont="1" applyBorder="1" applyAlignment="1">
      <alignment horizontal="center"/>
    </xf>
    <xf numFmtId="0" fontId="9" fillId="0" borderId="15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49" fontId="9" fillId="2" borderId="20" xfId="0" applyNumberFormat="1" applyFont="1" applyFill="1" applyBorder="1" applyAlignment="1">
      <alignment horizontal="left" vertical="center"/>
    </xf>
    <xf numFmtId="0" fontId="10" fillId="0" borderId="15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9" fontId="9" fillId="0" borderId="14" xfId="1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7" fillId="2" borderId="0" xfId="0" applyFont="1" applyFill="1"/>
    <xf numFmtId="49" fontId="14" fillId="0" borderId="5" xfId="0" applyNumberFormat="1" applyFont="1" applyBorder="1" applyAlignment="1">
      <alignment horizontal="center"/>
    </xf>
    <xf numFmtId="0" fontId="7" fillId="0" borderId="0" xfId="0" applyFont="1"/>
    <xf numFmtId="0" fontId="15" fillId="0" borderId="0" xfId="0" applyFont="1" applyAlignment="1">
      <alignment vertical="center"/>
    </xf>
    <xf numFmtId="0" fontId="16" fillId="0" borderId="4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left" vertical="center"/>
    </xf>
    <xf numFmtId="49" fontId="15" fillId="0" borderId="5" xfId="0" applyNumberFormat="1" applyFont="1" applyBorder="1" applyAlignment="1">
      <alignment horizontal="center" vertical="center"/>
    </xf>
    <xf numFmtId="49" fontId="16" fillId="0" borderId="3" xfId="0" applyNumberFormat="1" applyFont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 wrapText="1"/>
    </xf>
    <xf numFmtId="49" fontId="18" fillId="2" borderId="0" xfId="0" applyNumberFormat="1" applyFont="1" applyFill="1" applyAlignment="1">
      <alignment horizontal="center" vertical="center"/>
    </xf>
    <xf numFmtId="0" fontId="18" fillId="2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0" fontId="20" fillId="0" borderId="0" xfId="0" applyFont="1" applyAlignment="1">
      <alignment vertical="center"/>
    </xf>
    <xf numFmtId="2" fontId="20" fillId="0" borderId="3" xfId="0" applyNumberFormat="1" applyFont="1" applyBorder="1" applyAlignment="1">
      <alignment horizontal="center" vertical="center" wrapText="1"/>
    </xf>
    <xf numFmtId="2" fontId="20" fillId="0" borderId="2" xfId="0" applyNumberFormat="1" applyFont="1" applyBorder="1" applyAlignment="1">
      <alignment horizontal="center" vertical="center" wrapText="1"/>
    </xf>
    <xf numFmtId="49" fontId="17" fillId="0" borderId="23" xfId="0" applyNumberFormat="1" applyFont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/>
    </xf>
    <xf numFmtId="49" fontId="22" fillId="2" borderId="0" xfId="0" applyNumberFormat="1" applyFont="1" applyFill="1" applyAlignment="1">
      <alignment horizontal="center"/>
    </xf>
    <xf numFmtId="164" fontId="23" fillId="2" borderId="0" xfId="0" applyNumberFormat="1" applyFont="1" applyFill="1" applyAlignment="1">
      <alignment horizontal="center" vertical="center"/>
    </xf>
    <xf numFmtId="0" fontId="9" fillId="0" borderId="9" xfId="0" applyFont="1" applyBorder="1" applyAlignment="1">
      <alignment vertical="center"/>
    </xf>
    <xf numFmtId="49" fontId="14" fillId="0" borderId="33" xfId="0" applyNumberFormat="1" applyFont="1" applyBorder="1" applyAlignment="1">
      <alignment horizontal="center"/>
    </xf>
    <xf numFmtId="10" fontId="6" fillId="2" borderId="0" xfId="1" applyNumberFormat="1" applyFont="1" applyFill="1" applyBorder="1" applyAlignment="1">
      <alignment horizontal="center"/>
    </xf>
    <xf numFmtId="2" fontId="12" fillId="2" borderId="23" xfId="0" applyNumberFormat="1" applyFont="1" applyFill="1" applyBorder="1" applyAlignment="1">
      <alignment horizontal="center" vertical="center" wrapText="1"/>
    </xf>
    <xf numFmtId="49" fontId="24" fillId="0" borderId="5" xfId="0" applyNumberFormat="1" applyFont="1" applyBorder="1" applyAlignment="1">
      <alignment horizontal="center"/>
    </xf>
    <xf numFmtId="49" fontId="25" fillId="0" borderId="33" xfId="0" applyNumberFormat="1" applyFont="1" applyBorder="1" applyAlignment="1">
      <alignment horizontal="center"/>
    </xf>
    <xf numFmtId="164" fontId="9" fillId="0" borderId="8" xfId="0" applyNumberFormat="1" applyFont="1" applyBorder="1" applyAlignment="1">
      <alignment horizontal="left" vertical="center"/>
    </xf>
    <xf numFmtId="0" fontId="20" fillId="0" borderId="16" xfId="0" applyFont="1" applyBorder="1" applyAlignment="1">
      <alignment horizontal="center" vertical="center" wrapText="1"/>
    </xf>
    <xf numFmtId="10" fontId="20" fillId="0" borderId="25" xfId="0" applyNumberFormat="1" applyFont="1" applyBorder="1" applyAlignment="1">
      <alignment horizontal="center" vertical="center" wrapText="1"/>
    </xf>
    <xf numFmtId="10" fontId="20" fillId="0" borderId="27" xfId="0" applyNumberFormat="1" applyFont="1" applyBorder="1" applyAlignment="1">
      <alignment horizontal="center" vertical="center" wrapText="1"/>
    </xf>
    <xf numFmtId="2" fontId="20" fillId="0" borderId="26" xfId="0" applyNumberFormat="1" applyFont="1" applyBorder="1" applyAlignment="1">
      <alignment horizontal="center" vertical="center" wrapText="1"/>
    </xf>
    <xf numFmtId="10" fontId="20" fillId="0" borderId="2" xfId="0" applyNumberFormat="1" applyFont="1" applyBorder="1" applyAlignment="1">
      <alignment horizontal="center" vertical="center" wrapText="1"/>
    </xf>
    <xf numFmtId="0" fontId="27" fillId="2" borderId="0" xfId="0" applyFont="1" applyFill="1" applyAlignment="1">
      <alignment horizontal="center"/>
    </xf>
    <xf numFmtId="0" fontId="28" fillId="2" borderId="0" xfId="0" applyFont="1" applyFill="1" applyAlignment="1">
      <alignment horizontal="center"/>
    </xf>
    <xf numFmtId="10" fontId="27" fillId="2" borderId="0" xfId="1" applyNumberFormat="1" applyFont="1" applyFill="1" applyAlignment="1">
      <alignment horizontal="center"/>
    </xf>
    <xf numFmtId="10" fontId="27" fillId="2" borderId="0" xfId="0" applyNumberFormat="1" applyFont="1" applyFill="1" applyAlignment="1">
      <alignment horizontal="center"/>
    </xf>
    <xf numFmtId="0" fontId="27" fillId="2" borderId="0" xfId="0" applyFont="1" applyFill="1" applyAlignment="1">
      <alignment horizontal="center" vertical="center"/>
    </xf>
    <xf numFmtId="164" fontId="27" fillId="0" borderId="32" xfId="0" applyNumberFormat="1" applyFont="1" applyBorder="1" applyAlignment="1">
      <alignment horizontal="center" vertical="center"/>
    </xf>
    <xf numFmtId="164" fontId="28" fillId="0" borderId="17" xfId="0" applyNumberFormat="1" applyFont="1" applyBorder="1" applyAlignment="1">
      <alignment horizontal="center" vertical="center"/>
    </xf>
    <xf numFmtId="9" fontId="27" fillId="0" borderId="22" xfId="1" applyFont="1" applyFill="1" applyBorder="1" applyAlignment="1">
      <alignment horizontal="center" vertical="center"/>
    </xf>
    <xf numFmtId="164" fontId="29" fillId="3" borderId="28" xfId="0" applyNumberFormat="1" applyFont="1" applyFill="1" applyBorder="1" applyAlignment="1">
      <alignment horizontal="center" vertical="center"/>
    </xf>
    <xf numFmtId="10" fontId="30" fillId="3" borderId="6" xfId="1" applyNumberFormat="1" applyFont="1" applyFill="1" applyBorder="1" applyAlignment="1">
      <alignment horizontal="center" vertical="center"/>
    </xf>
    <xf numFmtId="164" fontId="29" fillId="3" borderId="5" xfId="0" applyNumberFormat="1" applyFont="1" applyFill="1" applyBorder="1" applyAlignment="1">
      <alignment horizontal="center" vertical="center"/>
    </xf>
    <xf numFmtId="9" fontId="30" fillId="3" borderId="6" xfId="1" applyFont="1" applyFill="1" applyBorder="1" applyAlignment="1">
      <alignment horizontal="center" vertical="center"/>
    </xf>
    <xf numFmtId="164" fontId="27" fillId="0" borderId="21" xfId="0" applyNumberFormat="1" applyFont="1" applyBorder="1" applyAlignment="1">
      <alignment horizontal="center" vertical="center"/>
    </xf>
    <xf numFmtId="164" fontId="28" fillId="0" borderId="5" xfId="0" applyNumberFormat="1" applyFont="1" applyBorder="1" applyAlignment="1">
      <alignment horizontal="center" vertical="center"/>
    </xf>
    <xf numFmtId="9" fontId="27" fillId="0" borderId="11" xfId="1" applyFont="1" applyFill="1" applyBorder="1" applyAlignment="1">
      <alignment horizontal="center" vertical="center"/>
    </xf>
    <xf numFmtId="10" fontId="30" fillId="3" borderId="11" xfId="1" applyNumberFormat="1" applyFont="1" applyFill="1" applyBorder="1" applyAlignment="1">
      <alignment horizontal="center" vertical="center"/>
    </xf>
    <xf numFmtId="164" fontId="28" fillId="0" borderId="7" xfId="0" applyNumberFormat="1" applyFont="1" applyBorder="1" applyAlignment="1">
      <alignment horizontal="center" vertical="center"/>
    </xf>
    <xf numFmtId="165" fontId="27" fillId="0" borderId="12" xfId="1" applyNumberFormat="1" applyFont="1" applyFill="1" applyBorder="1" applyAlignment="1">
      <alignment horizontal="center" vertical="center"/>
    </xf>
    <xf numFmtId="9" fontId="27" fillId="0" borderId="12" xfId="1" applyFont="1" applyFill="1" applyBorder="1" applyAlignment="1">
      <alignment horizontal="center" vertical="center"/>
    </xf>
    <xf numFmtId="164" fontId="28" fillId="0" borderId="19" xfId="0" applyNumberFormat="1" applyFont="1" applyBorder="1" applyAlignment="1">
      <alignment horizontal="center" vertical="center"/>
    </xf>
    <xf numFmtId="164" fontId="29" fillId="3" borderId="7" xfId="0" applyNumberFormat="1" applyFont="1" applyFill="1" applyBorder="1" applyAlignment="1">
      <alignment horizontal="center" vertical="center"/>
    </xf>
    <xf numFmtId="9" fontId="30" fillId="3" borderId="9" xfId="1" applyFont="1" applyFill="1" applyBorder="1" applyAlignment="1">
      <alignment horizontal="center" vertical="center"/>
    </xf>
    <xf numFmtId="10" fontId="27" fillId="0" borderId="12" xfId="1" applyNumberFormat="1" applyFont="1" applyBorder="1" applyAlignment="1">
      <alignment horizontal="center" vertical="center"/>
    </xf>
    <xf numFmtId="164" fontId="29" fillId="3" borderId="19" xfId="0" applyNumberFormat="1" applyFont="1" applyFill="1" applyBorder="1" applyAlignment="1">
      <alignment horizontal="center" vertical="center"/>
    </xf>
    <xf numFmtId="10" fontId="30" fillId="3" borderId="12" xfId="1" applyNumberFormat="1" applyFont="1" applyFill="1" applyBorder="1" applyAlignment="1">
      <alignment horizontal="center" vertical="center"/>
    </xf>
    <xf numFmtId="10" fontId="27" fillId="0" borderId="12" xfId="1" applyNumberFormat="1" applyFont="1" applyFill="1" applyBorder="1" applyAlignment="1">
      <alignment horizontal="center" vertical="center"/>
    </xf>
    <xf numFmtId="164" fontId="31" fillId="0" borderId="21" xfId="0" applyNumberFormat="1" applyFont="1" applyBorder="1" applyAlignment="1">
      <alignment horizontal="center" vertical="center"/>
    </xf>
    <xf numFmtId="164" fontId="32" fillId="2" borderId="7" xfId="0" applyNumberFormat="1" applyFont="1" applyFill="1" applyBorder="1" applyAlignment="1">
      <alignment horizontal="center" vertical="center"/>
    </xf>
    <xf numFmtId="165" fontId="31" fillId="0" borderId="12" xfId="1" applyNumberFormat="1" applyFont="1" applyBorder="1" applyAlignment="1">
      <alignment horizontal="center" vertical="center"/>
    </xf>
    <xf numFmtId="164" fontId="32" fillId="3" borderId="7" xfId="0" applyNumberFormat="1" applyFont="1" applyFill="1" applyBorder="1" applyAlignment="1">
      <alignment horizontal="center" vertical="center"/>
    </xf>
    <xf numFmtId="10" fontId="31" fillId="3" borderId="12" xfId="1" applyNumberFormat="1" applyFont="1" applyFill="1" applyBorder="1" applyAlignment="1">
      <alignment horizontal="center" vertical="center"/>
    </xf>
    <xf numFmtId="164" fontId="32" fillId="3" borderId="19" xfId="0" applyNumberFormat="1" applyFont="1" applyFill="1" applyBorder="1" applyAlignment="1">
      <alignment horizontal="center" vertical="center"/>
    </xf>
    <xf numFmtId="9" fontId="31" fillId="3" borderId="9" xfId="1" applyFont="1" applyFill="1" applyBorder="1" applyAlignment="1">
      <alignment horizontal="center" vertical="center"/>
    </xf>
    <xf numFmtId="165" fontId="27" fillId="0" borderId="12" xfId="1" applyNumberFormat="1" applyFont="1" applyBorder="1" applyAlignment="1">
      <alignment horizontal="center" vertical="center"/>
    </xf>
    <xf numFmtId="9" fontId="27" fillId="0" borderId="12" xfId="1" applyFont="1" applyBorder="1" applyAlignment="1">
      <alignment horizontal="center" vertical="center"/>
    </xf>
    <xf numFmtId="165" fontId="27" fillId="0" borderId="9" xfId="1" applyNumberFormat="1" applyFont="1" applyBorder="1" applyAlignment="1">
      <alignment horizontal="center" vertical="center"/>
    </xf>
    <xf numFmtId="165" fontId="27" fillId="0" borderId="9" xfId="1" applyNumberFormat="1" applyFont="1" applyFill="1" applyBorder="1" applyAlignment="1">
      <alignment horizontal="center" vertical="center"/>
    </xf>
    <xf numFmtId="164" fontId="32" fillId="0" borderId="7" xfId="0" applyNumberFormat="1" applyFont="1" applyBorder="1" applyAlignment="1">
      <alignment horizontal="center" vertical="center"/>
    </xf>
    <xf numFmtId="9" fontId="31" fillId="0" borderId="12" xfId="1" applyFont="1" applyFill="1" applyBorder="1" applyAlignment="1">
      <alignment horizontal="center" vertical="center"/>
    </xf>
    <xf numFmtId="164" fontId="32" fillId="0" borderId="19" xfId="0" applyNumberFormat="1" applyFont="1" applyBorder="1" applyAlignment="1">
      <alignment horizontal="center" vertical="center"/>
    </xf>
    <xf numFmtId="165" fontId="31" fillId="0" borderId="19" xfId="1" applyNumberFormat="1" applyFont="1" applyFill="1" applyBorder="1" applyAlignment="1">
      <alignment horizontal="center" vertical="center"/>
    </xf>
    <xf numFmtId="164" fontId="28" fillId="0" borderId="18" xfId="0" applyNumberFormat="1" applyFont="1" applyBorder="1" applyAlignment="1">
      <alignment horizontal="center" vertical="center"/>
    </xf>
    <xf numFmtId="9" fontId="27" fillId="0" borderId="13" xfId="1" applyFont="1" applyBorder="1" applyAlignment="1">
      <alignment horizontal="center" vertical="center"/>
    </xf>
    <xf numFmtId="164" fontId="29" fillId="3" borderId="18" xfId="0" applyNumberFormat="1" applyFont="1" applyFill="1" applyBorder="1" applyAlignment="1">
      <alignment horizontal="center" vertical="center"/>
    </xf>
    <xf numFmtId="9" fontId="30" fillId="3" borderId="13" xfId="1" applyFont="1" applyFill="1" applyBorder="1" applyAlignment="1">
      <alignment horizontal="center" vertical="center"/>
    </xf>
    <xf numFmtId="10" fontId="30" fillId="3" borderId="9" xfId="1" applyNumberFormat="1" applyFont="1" applyFill="1" applyBorder="1" applyAlignment="1">
      <alignment horizontal="center" vertical="center"/>
    </xf>
    <xf numFmtId="164" fontId="27" fillId="0" borderId="20" xfId="0" applyNumberFormat="1" applyFont="1" applyBorder="1" applyAlignment="1">
      <alignment horizontal="center" vertical="center"/>
    </xf>
    <xf numFmtId="9" fontId="27" fillId="0" borderId="9" xfId="1" applyFont="1" applyFill="1" applyBorder="1" applyAlignment="1">
      <alignment horizontal="center" vertical="center"/>
    </xf>
    <xf numFmtId="164" fontId="28" fillId="0" borderId="8" xfId="0" applyNumberFormat="1" applyFont="1" applyBorder="1" applyAlignment="1">
      <alignment horizontal="center" vertical="center"/>
    </xf>
    <xf numFmtId="9" fontId="30" fillId="3" borderId="12" xfId="1" applyFont="1" applyFill="1" applyBorder="1" applyAlignment="1">
      <alignment horizontal="center" vertical="center"/>
    </xf>
    <xf numFmtId="9" fontId="31" fillId="0" borderId="9" xfId="1" applyFont="1" applyFill="1" applyBorder="1" applyAlignment="1">
      <alignment horizontal="center" vertical="center"/>
    </xf>
    <xf numFmtId="164" fontId="28" fillId="0" borderId="37" xfId="0" applyNumberFormat="1" applyFont="1" applyBorder="1" applyAlignment="1">
      <alignment horizontal="center" vertical="center"/>
    </xf>
    <xf numFmtId="165" fontId="31" fillId="0" borderId="9" xfId="1" applyNumberFormat="1" applyFont="1" applyFill="1" applyBorder="1" applyAlignment="1">
      <alignment horizontal="center" vertical="center"/>
    </xf>
    <xf numFmtId="9" fontId="27" fillId="0" borderId="9" xfId="1" applyFont="1" applyBorder="1" applyAlignment="1">
      <alignment horizontal="center" vertical="center"/>
    </xf>
    <xf numFmtId="165" fontId="27" fillId="0" borderId="11" xfId="1" applyNumberFormat="1" applyFont="1" applyFill="1" applyBorder="1" applyAlignment="1">
      <alignment horizontal="center" vertical="center"/>
    </xf>
    <xf numFmtId="164" fontId="32" fillId="0" borderId="31" xfId="0" applyNumberFormat="1" applyFont="1" applyBorder="1" applyAlignment="1">
      <alignment horizontal="center" vertical="center"/>
    </xf>
    <xf numFmtId="9" fontId="31" fillId="0" borderId="13" xfId="1" applyFont="1" applyFill="1" applyBorder="1" applyAlignment="1">
      <alignment horizontal="center" vertical="center"/>
    </xf>
    <xf numFmtId="164" fontId="29" fillId="3" borderId="31" xfId="0" applyNumberFormat="1" applyFont="1" applyFill="1" applyBorder="1" applyAlignment="1">
      <alignment horizontal="center" vertical="center"/>
    </xf>
    <xf numFmtId="10" fontId="30" fillId="3" borderId="13" xfId="1" applyNumberFormat="1" applyFont="1" applyFill="1" applyBorder="1" applyAlignment="1">
      <alignment horizontal="center" vertical="center"/>
    </xf>
    <xf numFmtId="8" fontId="33" fillId="0" borderId="21" xfId="0" applyNumberFormat="1" applyFont="1" applyBorder="1" applyAlignment="1">
      <alignment horizontal="center" vertical="center"/>
    </xf>
    <xf numFmtId="10" fontId="30" fillId="3" borderId="29" xfId="1" applyNumberFormat="1" applyFont="1" applyFill="1" applyBorder="1" applyAlignment="1">
      <alignment horizontal="center" vertical="center"/>
    </xf>
    <xf numFmtId="164" fontId="27" fillId="0" borderId="33" xfId="0" applyNumberFormat="1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9" fontId="31" fillId="0" borderId="11" xfId="1" applyFont="1" applyFill="1" applyBorder="1" applyAlignment="1">
      <alignment horizontal="center" vertical="center"/>
    </xf>
    <xf numFmtId="164" fontId="28" fillId="0" borderId="20" xfId="0" applyNumberFormat="1" applyFont="1" applyBorder="1" applyAlignment="1">
      <alignment horizontal="center" vertical="center"/>
    </xf>
    <xf numFmtId="10" fontId="27" fillId="0" borderId="21" xfId="1" applyNumberFormat="1" applyFont="1" applyBorder="1" applyAlignment="1">
      <alignment horizontal="center" vertical="center"/>
    </xf>
    <xf numFmtId="10" fontId="27" fillId="0" borderId="13" xfId="1" applyNumberFormat="1" applyFont="1" applyFill="1" applyBorder="1" applyAlignment="1">
      <alignment horizontal="center" vertical="center"/>
    </xf>
    <xf numFmtId="164" fontId="31" fillId="0" borderId="33" xfId="0" applyNumberFormat="1" applyFont="1" applyBorder="1" applyAlignment="1">
      <alignment horizontal="center" vertical="center"/>
    </xf>
    <xf numFmtId="8" fontId="27" fillId="0" borderId="33" xfId="0" applyNumberFormat="1" applyFont="1" applyBorder="1" applyAlignment="1">
      <alignment horizontal="center" vertical="center"/>
    </xf>
    <xf numFmtId="164" fontId="32" fillId="0" borderId="18" xfId="0" applyNumberFormat="1" applyFont="1" applyBorder="1" applyAlignment="1">
      <alignment horizontal="center" vertical="center"/>
    </xf>
    <xf numFmtId="10" fontId="27" fillId="0" borderId="21" xfId="1" applyNumberFormat="1" applyFont="1" applyFill="1" applyBorder="1" applyAlignment="1">
      <alignment horizontal="center" vertical="center"/>
    </xf>
    <xf numFmtId="8" fontId="27" fillId="0" borderId="21" xfId="0" applyNumberFormat="1" applyFont="1" applyBorder="1" applyAlignment="1">
      <alignment horizontal="center" vertical="center"/>
    </xf>
    <xf numFmtId="9" fontId="30" fillId="3" borderId="19" xfId="0" applyNumberFormat="1" applyFont="1" applyFill="1" applyBorder="1" applyAlignment="1">
      <alignment horizontal="center" vertical="center"/>
    </xf>
    <xf numFmtId="10" fontId="30" fillId="3" borderId="12" xfId="0" applyNumberFormat="1" applyFont="1" applyFill="1" applyBorder="1" applyAlignment="1">
      <alignment horizontal="center" vertical="center"/>
    </xf>
    <xf numFmtId="10" fontId="30" fillId="3" borderId="9" xfId="0" applyNumberFormat="1" applyFont="1" applyFill="1" applyBorder="1" applyAlignment="1">
      <alignment horizontal="center" vertical="center"/>
    </xf>
    <xf numFmtId="9" fontId="30" fillId="3" borderId="9" xfId="0" applyNumberFormat="1" applyFont="1" applyFill="1" applyBorder="1" applyAlignment="1">
      <alignment horizontal="center" vertical="center"/>
    </xf>
    <xf numFmtId="9" fontId="31" fillId="0" borderId="6" xfId="1" applyFont="1" applyFill="1" applyBorder="1" applyAlignment="1">
      <alignment horizontal="center" vertical="center"/>
    </xf>
    <xf numFmtId="164" fontId="27" fillId="0" borderId="11" xfId="0" applyNumberFormat="1" applyFont="1" applyBorder="1" applyAlignment="1">
      <alignment horizontal="center" vertical="center"/>
    </xf>
    <xf numFmtId="164" fontId="27" fillId="0" borderId="12" xfId="0" applyNumberFormat="1" applyFont="1" applyBorder="1" applyAlignment="1">
      <alignment horizontal="center" vertical="center"/>
    </xf>
    <xf numFmtId="165" fontId="27" fillId="0" borderId="11" xfId="1" applyNumberFormat="1" applyFont="1" applyBorder="1" applyAlignment="1">
      <alignment horizontal="center" vertical="center"/>
    </xf>
    <xf numFmtId="164" fontId="28" fillId="0" borderId="28" xfId="0" applyNumberFormat="1" applyFont="1" applyBorder="1" applyAlignment="1">
      <alignment horizontal="center" vertical="center"/>
    </xf>
    <xf numFmtId="9" fontId="27" fillId="0" borderId="6" xfId="1" applyFont="1" applyBorder="1" applyAlignment="1">
      <alignment horizontal="center" vertical="center"/>
    </xf>
    <xf numFmtId="164" fontId="32" fillId="0" borderId="28" xfId="0" applyNumberFormat="1" applyFont="1" applyBorder="1" applyAlignment="1">
      <alignment horizontal="center" vertical="center"/>
    </xf>
    <xf numFmtId="9" fontId="27" fillId="0" borderId="11" xfId="1" applyFont="1" applyBorder="1" applyAlignment="1">
      <alignment horizontal="center" vertical="center"/>
    </xf>
    <xf numFmtId="164" fontId="32" fillId="0" borderId="8" xfId="0" applyNumberFormat="1" applyFont="1" applyBorder="1" applyAlignment="1">
      <alignment horizontal="center" vertical="center"/>
    </xf>
    <xf numFmtId="10" fontId="27" fillId="0" borderId="9" xfId="1" applyNumberFormat="1" applyFont="1" applyBorder="1" applyAlignment="1">
      <alignment horizontal="center" vertical="center"/>
    </xf>
    <xf numFmtId="9" fontId="27" fillId="2" borderId="14" xfId="1" applyFont="1" applyFill="1" applyBorder="1" applyAlignment="1">
      <alignment horizontal="center" vertical="center"/>
    </xf>
    <xf numFmtId="9" fontId="27" fillId="0" borderId="14" xfId="1" applyFont="1" applyBorder="1" applyAlignment="1">
      <alignment horizontal="center" vertical="center"/>
    </xf>
    <xf numFmtId="9" fontId="27" fillId="0" borderId="6" xfId="1" applyFont="1" applyFill="1" applyBorder="1" applyAlignment="1">
      <alignment horizontal="center" vertical="center"/>
    </xf>
    <xf numFmtId="9" fontId="27" fillId="0" borderId="8" xfId="1" applyFont="1" applyBorder="1" applyAlignment="1">
      <alignment horizontal="center" vertical="center"/>
    </xf>
    <xf numFmtId="9" fontId="27" fillId="0" borderId="14" xfId="1" applyFont="1" applyFill="1" applyBorder="1" applyAlignment="1">
      <alignment horizontal="center" vertical="center"/>
    </xf>
    <xf numFmtId="9" fontId="27" fillId="0" borderId="8" xfId="1" applyFont="1" applyFill="1" applyBorder="1" applyAlignment="1">
      <alignment horizontal="center" vertical="center"/>
    </xf>
    <xf numFmtId="9" fontId="27" fillId="0" borderId="20" xfId="1" applyFont="1" applyFill="1" applyBorder="1" applyAlignment="1">
      <alignment horizontal="center" vertical="center"/>
    </xf>
    <xf numFmtId="9" fontId="30" fillId="3" borderId="9" xfId="1" applyFont="1" applyFill="1" applyBorder="1" applyAlignment="1">
      <alignment horizontal="center"/>
    </xf>
    <xf numFmtId="2" fontId="28" fillId="0" borderId="19" xfId="0" applyNumberFormat="1" applyFont="1" applyBorder="1" applyAlignment="1">
      <alignment horizontal="center" vertical="center"/>
    </xf>
    <xf numFmtId="165" fontId="27" fillId="0" borderId="20" xfId="1" applyNumberFormat="1" applyFont="1" applyFill="1" applyBorder="1" applyAlignment="1">
      <alignment horizontal="center" vertical="center"/>
    </xf>
    <xf numFmtId="164" fontId="28" fillId="2" borderId="19" xfId="0" applyNumberFormat="1" applyFont="1" applyFill="1" applyBorder="1" applyAlignment="1">
      <alignment horizontal="center" vertical="center"/>
    </xf>
    <xf numFmtId="9" fontId="27" fillId="0" borderId="20" xfId="1" applyFont="1" applyBorder="1" applyAlignment="1">
      <alignment horizontal="center" vertical="center"/>
    </xf>
    <xf numFmtId="10" fontId="27" fillId="0" borderId="8" xfId="1" applyNumberFormat="1" applyFont="1" applyBorder="1" applyAlignment="1">
      <alignment horizontal="center" vertical="center"/>
    </xf>
    <xf numFmtId="10" fontId="27" fillId="0" borderId="14" xfId="1" applyNumberFormat="1" applyFont="1" applyBorder="1" applyAlignment="1">
      <alignment horizontal="center" vertical="center"/>
    </xf>
    <xf numFmtId="10" fontId="27" fillId="0" borderId="14" xfId="1" applyNumberFormat="1" applyFont="1" applyFill="1" applyBorder="1" applyAlignment="1">
      <alignment horizontal="center" vertical="center"/>
    </xf>
    <xf numFmtId="10" fontId="27" fillId="0" borderId="0" xfId="1" applyNumberFormat="1" applyFont="1" applyFill="1" applyBorder="1" applyAlignment="1">
      <alignment horizontal="center" vertical="center"/>
    </xf>
    <xf numFmtId="10" fontId="27" fillId="0" borderId="20" xfId="1" applyNumberFormat="1" applyFont="1" applyFill="1" applyBorder="1" applyAlignment="1">
      <alignment horizontal="center" vertical="center"/>
    </xf>
    <xf numFmtId="9" fontId="30" fillId="3" borderId="6" xfId="1" applyFont="1" applyFill="1" applyBorder="1" applyAlignment="1">
      <alignment horizontal="center"/>
    </xf>
    <xf numFmtId="10" fontId="31" fillId="0" borderId="9" xfId="1" applyNumberFormat="1" applyFont="1" applyFill="1" applyBorder="1" applyAlignment="1">
      <alignment horizontal="center" vertical="center"/>
    </xf>
    <xf numFmtId="164" fontId="28" fillId="2" borderId="8" xfId="0" applyNumberFormat="1" applyFont="1" applyFill="1" applyBorder="1" applyAlignment="1">
      <alignment horizontal="center" vertical="center"/>
    </xf>
    <xf numFmtId="0" fontId="34" fillId="2" borderId="10" xfId="0" applyFont="1" applyFill="1" applyBorder="1" applyAlignment="1">
      <alignment horizontal="center"/>
    </xf>
    <xf numFmtId="10" fontId="34" fillId="2" borderId="10" xfId="0" applyNumberFormat="1" applyFont="1" applyFill="1" applyBorder="1" applyAlignment="1">
      <alignment horizontal="center"/>
    </xf>
    <xf numFmtId="164" fontId="27" fillId="0" borderId="34" xfId="0" applyNumberFormat="1" applyFont="1" applyBorder="1" applyAlignment="1">
      <alignment horizontal="center" vertical="center"/>
    </xf>
    <xf numFmtId="164" fontId="27" fillId="0" borderId="37" xfId="0" applyNumberFormat="1" applyFont="1" applyBorder="1" applyAlignment="1">
      <alignment horizontal="center" vertical="center"/>
    </xf>
    <xf numFmtId="164" fontId="30" fillId="3" borderId="19" xfId="0" applyNumberFormat="1" applyFont="1" applyFill="1" applyBorder="1" applyAlignment="1">
      <alignment horizontal="center" vertical="center"/>
    </xf>
    <xf numFmtId="164" fontId="30" fillId="3" borderId="7" xfId="0" applyNumberFormat="1" applyFont="1" applyFill="1" applyBorder="1" applyAlignment="1">
      <alignment horizontal="center" vertical="center"/>
    </xf>
    <xf numFmtId="9" fontId="31" fillId="0" borderId="12" xfId="1" applyFont="1" applyBorder="1" applyAlignment="1">
      <alignment horizontal="center" vertical="center"/>
    </xf>
    <xf numFmtId="164" fontId="29" fillId="3" borderId="20" xfId="0" applyNumberFormat="1" applyFont="1" applyFill="1" applyBorder="1" applyAlignment="1">
      <alignment horizontal="center" vertical="center"/>
    </xf>
    <xf numFmtId="10" fontId="29" fillId="3" borderId="19" xfId="1" applyNumberFormat="1" applyFont="1" applyFill="1" applyBorder="1" applyAlignment="1">
      <alignment horizontal="center" vertical="center"/>
    </xf>
    <xf numFmtId="10" fontId="27" fillId="0" borderId="9" xfId="1" applyNumberFormat="1" applyFont="1" applyFill="1" applyBorder="1" applyAlignment="1">
      <alignment horizontal="center" vertical="center"/>
    </xf>
    <xf numFmtId="164" fontId="28" fillId="0" borderId="21" xfId="0" applyNumberFormat="1" applyFont="1" applyBorder="1" applyAlignment="1">
      <alignment horizontal="center" vertical="center"/>
    </xf>
    <xf numFmtId="0" fontId="27" fillId="0" borderId="0" xfId="0" applyFont="1" applyAlignment="1">
      <alignment horizontal="center"/>
    </xf>
    <xf numFmtId="164" fontId="32" fillId="2" borderId="0" xfId="0" applyNumberFormat="1" applyFont="1" applyFill="1" applyAlignment="1">
      <alignment horizontal="center" vertical="center"/>
    </xf>
    <xf numFmtId="9" fontId="31" fillId="2" borderId="0" xfId="1" applyFont="1" applyFill="1" applyBorder="1" applyAlignment="1">
      <alignment horizontal="center" vertical="center"/>
    </xf>
    <xf numFmtId="164" fontId="29" fillId="2" borderId="0" xfId="0" applyNumberFormat="1" applyFont="1" applyFill="1" applyAlignment="1">
      <alignment horizontal="center" vertical="center"/>
    </xf>
    <xf numFmtId="9" fontId="30" fillId="2" borderId="0" xfId="1" applyFont="1" applyFill="1" applyBorder="1" applyAlignment="1">
      <alignment horizontal="center" vertical="center"/>
    </xf>
    <xf numFmtId="0" fontId="28" fillId="0" borderId="0" xfId="0" applyFont="1" applyAlignment="1">
      <alignment horizontal="center"/>
    </xf>
    <xf numFmtId="10" fontId="27" fillId="0" borderId="0" xfId="1" applyNumberFormat="1" applyFont="1" applyAlignment="1">
      <alignment horizontal="center"/>
    </xf>
    <xf numFmtId="10" fontId="27" fillId="0" borderId="0" xfId="0" applyNumberFormat="1" applyFont="1" applyAlignment="1">
      <alignment horizontal="center"/>
    </xf>
    <xf numFmtId="0" fontId="9" fillId="4" borderId="14" xfId="0" applyFont="1" applyFill="1" applyBorder="1" applyAlignment="1">
      <alignment vertical="center"/>
    </xf>
    <xf numFmtId="0" fontId="10" fillId="0" borderId="14" xfId="0" applyFont="1" applyBorder="1" applyAlignment="1">
      <alignment vertical="center" wrapText="1"/>
    </xf>
    <xf numFmtId="49" fontId="35" fillId="0" borderId="5" xfId="0" applyNumberFormat="1" applyFont="1" applyBorder="1" applyAlignment="1">
      <alignment horizontal="center" vertical="justify"/>
    </xf>
    <xf numFmtId="49" fontId="20" fillId="0" borderId="3" xfId="0" applyNumberFormat="1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49" fontId="36" fillId="0" borderId="3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164" fontId="9" fillId="0" borderId="14" xfId="0" applyNumberFormat="1" applyFont="1" applyBorder="1" applyAlignment="1">
      <alignment horizontal="left" vertical="center"/>
    </xf>
    <xf numFmtId="49" fontId="35" fillId="0" borderId="21" xfId="0" applyNumberFormat="1" applyFont="1" applyBorder="1" applyAlignment="1">
      <alignment horizontal="center" vertical="justify"/>
    </xf>
    <xf numFmtId="49" fontId="35" fillId="0" borderId="33" xfId="0" applyNumberFormat="1" applyFont="1" applyBorder="1" applyAlignment="1">
      <alignment horizontal="center" vertical="justify"/>
    </xf>
    <xf numFmtId="0" fontId="16" fillId="0" borderId="16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49" fontId="35" fillId="0" borderId="32" xfId="0" applyNumberFormat="1" applyFont="1" applyBorder="1" applyAlignment="1">
      <alignment horizontal="center" vertical="justify"/>
    </xf>
    <xf numFmtId="0" fontId="16" fillId="0" borderId="36" xfId="0" applyFont="1" applyBorder="1" applyAlignment="1">
      <alignment horizontal="center" vertical="center" wrapText="1"/>
    </xf>
    <xf numFmtId="9" fontId="27" fillId="2" borderId="9" xfId="1" applyFont="1" applyFill="1" applyBorder="1" applyAlignment="1">
      <alignment horizontal="center" vertical="center"/>
    </xf>
    <xf numFmtId="2" fontId="28" fillId="0" borderId="8" xfId="0" applyNumberFormat="1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8" fillId="0" borderId="33" xfId="0" applyFont="1" applyBorder="1" applyAlignment="1">
      <alignment horizontal="left" vertical="center"/>
    </xf>
    <xf numFmtId="0" fontId="38" fillId="0" borderId="33" xfId="0" applyFont="1" applyBorder="1" applyAlignment="1">
      <alignment horizontal="center" vertical="center"/>
    </xf>
    <xf numFmtId="0" fontId="38" fillId="0" borderId="11" xfId="0" applyFont="1" applyBorder="1" applyAlignment="1">
      <alignment horizontal="left" vertical="center"/>
    </xf>
    <xf numFmtId="0" fontId="39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8" fillId="0" borderId="21" xfId="0" applyFont="1" applyBorder="1" applyAlignment="1">
      <alignment horizontal="left" vertical="center"/>
    </xf>
    <xf numFmtId="0" fontId="3" fillId="0" borderId="2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12" xfId="0" applyFont="1" applyBorder="1" applyAlignment="1">
      <alignment horizontal="left" vertical="center"/>
    </xf>
    <xf numFmtId="0" fontId="38" fillId="0" borderId="12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0" fontId="27" fillId="0" borderId="23" xfId="1" applyNumberFormat="1" applyFont="1" applyBorder="1" applyAlignment="1">
      <alignment horizontal="center" vertical="center"/>
    </xf>
    <xf numFmtId="0" fontId="41" fillId="5" borderId="38" xfId="0" applyFont="1" applyFill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4" borderId="14" xfId="0" applyFont="1" applyFill="1" applyBorder="1" applyAlignment="1">
      <alignment vertical="center"/>
    </xf>
    <xf numFmtId="49" fontId="35" fillId="0" borderId="39" xfId="0" applyNumberFormat="1" applyFont="1" applyBorder="1" applyAlignment="1">
      <alignment horizontal="center" vertical="justify"/>
    </xf>
    <xf numFmtId="164" fontId="28" fillId="0" borderId="13" xfId="0" applyNumberFormat="1" applyFont="1" applyBorder="1" applyAlignment="1">
      <alignment horizontal="center" vertical="center"/>
    </xf>
    <xf numFmtId="49" fontId="35" fillId="0" borderId="7" xfId="0" applyNumberFormat="1" applyFont="1" applyBorder="1" applyAlignment="1">
      <alignment horizontal="center" vertical="justify"/>
    </xf>
    <xf numFmtId="164" fontId="28" fillId="0" borderId="31" xfId="0" applyNumberFormat="1" applyFont="1" applyBorder="1" applyAlignment="1">
      <alignment horizontal="center" vertical="center"/>
    </xf>
    <xf numFmtId="9" fontId="27" fillId="0" borderId="13" xfId="1" applyFont="1" applyFill="1" applyBorder="1" applyAlignment="1">
      <alignment horizontal="center" vertical="center"/>
    </xf>
    <xf numFmtId="9" fontId="27" fillId="0" borderId="11" xfId="0" applyNumberFormat="1" applyFont="1" applyBorder="1" applyAlignment="1">
      <alignment horizontal="center" vertical="center"/>
    </xf>
    <xf numFmtId="164" fontId="28" fillId="0" borderId="40" xfId="0" applyNumberFormat="1" applyFont="1" applyBorder="1" applyAlignment="1">
      <alignment horizontal="center" vertical="center"/>
    </xf>
    <xf numFmtId="0" fontId="38" fillId="0" borderId="11" xfId="0" applyFont="1" applyBorder="1" applyAlignment="1">
      <alignment horizontal="left" vertical="center" wrapText="1"/>
    </xf>
    <xf numFmtId="49" fontId="35" fillId="0" borderId="37" xfId="0" applyNumberFormat="1" applyFont="1" applyBorder="1" applyAlignment="1">
      <alignment horizontal="center" vertical="justify"/>
    </xf>
    <xf numFmtId="0" fontId="4" fillId="0" borderId="3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/>
    </xf>
    <xf numFmtId="0" fontId="4" fillId="0" borderId="21" xfId="0" applyFont="1" applyBorder="1" applyAlignment="1">
      <alignment horizontal="center" vertical="center"/>
    </xf>
    <xf numFmtId="0" fontId="41" fillId="5" borderId="0" xfId="0" applyFont="1" applyFill="1" applyAlignment="1">
      <alignment vertical="center" wrapText="1"/>
    </xf>
    <xf numFmtId="165" fontId="27" fillId="0" borderId="8" xfId="1" applyNumberFormat="1" applyFont="1" applyBorder="1" applyAlignment="1">
      <alignment horizontal="center" vertical="center"/>
    </xf>
    <xf numFmtId="49" fontId="35" fillId="0" borderId="0" xfId="0" applyNumberFormat="1" applyFont="1" applyAlignment="1">
      <alignment horizontal="center" vertical="justify"/>
    </xf>
    <xf numFmtId="164" fontId="27" fillId="0" borderId="0" xfId="0" applyNumberFormat="1" applyFont="1" applyAlignment="1">
      <alignment horizontal="center" vertical="center"/>
    </xf>
    <xf numFmtId="164" fontId="28" fillId="0" borderId="0" xfId="0" applyNumberFormat="1" applyFont="1" applyAlignment="1">
      <alignment horizontal="center" vertical="center"/>
    </xf>
    <xf numFmtId="10" fontId="27" fillId="0" borderId="0" xfId="1" applyNumberFormat="1" applyFont="1" applyBorder="1" applyAlignment="1">
      <alignment horizontal="center" vertical="center"/>
    </xf>
    <xf numFmtId="2" fontId="28" fillId="2" borderId="0" xfId="0" applyNumberFormat="1" applyFont="1" applyFill="1" applyAlignment="1">
      <alignment horizontal="center" vertical="center" wrapText="1"/>
    </xf>
    <xf numFmtId="0" fontId="10" fillId="0" borderId="8" xfId="0" applyFont="1" applyBorder="1" applyAlignment="1">
      <alignment vertical="center"/>
    </xf>
    <xf numFmtId="164" fontId="10" fillId="0" borderId="14" xfId="0" applyNumberFormat="1" applyFont="1" applyBorder="1" applyAlignment="1">
      <alignment horizontal="left" vertical="center"/>
    </xf>
    <xf numFmtId="9" fontId="31" fillId="0" borderId="29" xfId="1" applyFont="1" applyFill="1" applyBorder="1" applyAlignment="1">
      <alignment horizontal="center" vertical="center"/>
    </xf>
    <xf numFmtId="0" fontId="35" fillId="0" borderId="23" xfId="0" applyFont="1" applyBorder="1" applyAlignment="1">
      <alignment horizontal="center" vertical="justify"/>
    </xf>
    <xf numFmtId="0" fontId="4" fillId="0" borderId="12" xfId="0" applyFont="1" applyBorder="1" applyAlignment="1">
      <alignment horizontal="center" vertical="center"/>
    </xf>
    <xf numFmtId="164" fontId="27" fillId="0" borderId="9" xfId="0" applyNumberFormat="1" applyFont="1" applyBorder="1" applyAlignment="1">
      <alignment horizontal="center" vertical="center"/>
    </xf>
    <xf numFmtId="166" fontId="27" fillId="0" borderId="23" xfId="0" applyNumberFormat="1" applyFont="1" applyBorder="1" applyAlignment="1">
      <alignment horizontal="center" vertical="center"/>
    </xf>
    <xf numFmtId="166" fontId="28" fillId="0" borderId="23" xfId="0" applyNumberFormat="1" applyFont="1" applyBorder="1" applyAlignment="1">
      <alignment horizontal="center" vertical="center"/>
    </xf>
    <xf numFmtId="165" fontId="27" fillId="0" borderId="13" xfId="1" applyNumberFormat="1" applyFont="1" applyFill="1" applyBorder="1" applyAlignment="1">
      <alignment horizontal="center" vertical="center"/>
    </xf>
    <xf numFmtId="9" fontId="30" fillId="3" borderId="11" xfId="1" applyFont="1" applyFill="1" applyBorder="1" applyAlignment="1">
      <alignment horizontal="center" vertical="center"/>
    </xf>
    <xf numFmtId="164" fontId="47" fillId="0" borderId="7" xfId="0" applyNumberFormat="1" applyFont="1" applyBorder="1" applyAlignment="1">
      <alignment horizontal="center" vertical="center"/>
    </xf>
    <xf numFmtId="10" fontId="48" fillId="0" borderId="12" xfId="1" applyNumberFormat="1" applyFont="1" applyBorder="1" applyAlignment="1">
      <alignment horizontal="center" vertical="center"/>
    </xf>
    <xf numFmtId="0" fontId="11" fillId="0" borderId="9" xfId="0" applyFont="1" applyBorder="1" applyAlignment="1">
      <alignment vertical="center"/>
    </xf>
    <xf numFmtId="49" fontId="35" fillId="0" borderId="8" xfId="0" applyNumberFormat="1" applyFont="1" applyBorder="1" applyAlignment="1">
      <alignment horizontal="center" vertical="justify"/>
    </xf>
    <xf numFmtId="164" fontId="32" fillId="0" borderId="28" xfId="0" applyNumberFormat="1" applyFont="1" applyBorder="1" applyAlignment="1">
      <alignment horizontal="center" vertical="center" wrapText="1"/>
    </xf>
    <xf numFmtId="164" fontId="32" fillId="0" borderId="6" xfId="0" applyNumberFormat="1" applyFont="1" applyBorder="1" applyAlignment="1">
      <alignment horizontal="center" vertical="center"/>
    </xf>
    <xf numFmtId="9" fontId="31" fillId="6" borderId="0" xfId="1" applyFont="1" applyFill="1" applyBorder="1" applyAlignment="1">
      <alignment horizontal="center" vertical="center"/>
    </xf>
    <xf numFmtId="164" fontId="32" fillId="6" borderId="0" xfId="0" applyNumberFormat="1" applyFont="1" applyFill="1" applyAlignment="1">
      <alignment horizontal="center" vertical="center"/>
    </xf>
    <xf numFmtId="164" fontId="29" fillId="6" borderId="0" xfId="0" applyNumberFormat="1" applyFont="1" applyFill="1" applyAlignment="1">
      <alignment horizontal="center" vertical="center"/>
    </xf>
    <xf numFmtId="9" fontId="30" fillId="6" borderId="0" xfId="1" applyFont="1" applyFill="1" applyBorder="1" applyAlignment="1">
      <alignment horizontal="center" vertical="center"/>
    </xf>
    <xf numFmtId="10" fontId="6" fillId="6" borderId="0" xfId="1" applyNumberFormat="1" applyFont="1" applyFill="1" applyBorder="1" applyAlignment="1">
      <alignment horizontal="center"/>
    </xf>
    <xf numFmtId="0" fontId="5" fillId="6" borderId="0" xfId="0" applyFont="1" applyFill="1" applyAlignment="1">
      <alignment horizontal="center"/>
    </xf>
    <xf numFmtId="0" fontId="5" fillId="6" borderId="0" xfId="0" applyFont="1" applyFill="1"/>
    <xf numFmtId="0" fontId="16" fillId="0" borderId="12" xfId="0" applyFont="1" applyBorder="1" applyAlignment="1">
      <alignment horizontal="center" vertical="center"/>
    </xf>
    <xf numFmtId="49" fontId="35" fillId="0" borderId="19" xfId="0" applyNumberFormat="1" applyFont="1" applyBorder="1" applyAlignment="1">
      <alignment horizontal="center" vertical="justify"/>
    </xf>
    <xf numFmtId="164" fontId="28" fillId="0" borderId="41" xfId="0" applyNumberFormat="1" applyFont="1" applyBorder="1" applyAlignment="1">
      <alignment horizontal="center" vertical="center"/>
    </xf>
    <xf numFmtId="10" fontId="27" fillId="0" borderId="6" xfId="1" applyNumberFormat="1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49" fontId="35" fillId="0" borderId="42" xfId="0" applyNumberFormat="1" applyFont="1" applyBorder="1" applyAlignment="1">
      <alignment horizontal="center" vertical="justify"/>
    </xf>
    <xf numFmtId="164" fontId="27" fillId="0" borderId="44" xfId="0" applyNumberFormat="1" applyFont="1" applyBorder="1" applyAlignment="1">
      <alignment horizontal="center" vertical="center"/>
    </xf>
    <xf numFmtId="164" fontId="28" fillId="0" borderId="45" xfId="0" applyNumberFormat="1" applyFont="1" applyBorder="1" applyAlignment="1">
      <alignment horizontal="center" vertical="center"/>
    </xf>
    <xf numFmtId="9" fontId="27" fillId="0" borderId="46" xfId="1" applyFont="1" applyBorder="1" applyAlignment="1">
      <alignment horizontal="center" vertical="center"/>
    </xf>
    <xf numFmtId="164" fontId="32" fillId="0" borderId="45" xfId="0" applyNumberFormat="1" applyFont="1" applyBorder="1" applyAlignment="1">
      <alignment horizontal="center" vertical="center"/>
    </xf>
    <xf numFmtId="9" fontId="31" fillId="0" borderId="46" xfId="1" applyFont="1" applyFill="1" applyBorder="1" applyAlignment="1">
      <alignment horizontal="center" vertical="center"/>
    </xf>
    <xf numFmtId="164" fontId="32" fillId="0" borderId="47" xfId="0" applyNumberFormat="1" applyFont="1" applyBorder="1" applyAlignment="1">
      <alignment horizontal="center" vertical="center"/>
    </xf>
    <xf numFmtId="9" fontId="31" fillId="0" borderId="48" xfId="1" applyFont="1" applyFill="1" applyBorder="1" applyAlignment="1">
      <alignment horizontal="center" vertical="center"/>
    </xf>
    <xf numFmtId="164" fontId="29" fillId="3" borderId="45" xfId="0" applyNumberFormat="1" applyFont="1" applyFill="1" applyBorder="1" applyAlignment="1">
      <alignment horizontal="center" vertical="center"/>
    </xf>
    <xf numFmtId="9" fontId="30" fillId="3" borderId="48" xfId="1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10" fontId="31" fillId="0" borderId="12" xfId="1" applyNumberFormat="1" applyFont="1" applyFill="1" applyBorder="1" applyAlignment="1">
      <alignment horizontal="center" vertical="center"/>
    </xf>
    <xf numFmtId="0" fontId="20" fillId="0" borderId="21" xfId="0" applyFont="1" applyBorder="1" applyAlignment="1">
      <alignment horizontal="center" vertical="center" wrapText="1"/>
    </xf>
    <xf numFmtId="0" fontId="11" fillId="4" borderId="8" xfId="0" applyFont="1" applyFill="1" applyBorder="1" applyAlignment="1">
      <alignment vertical="center"/>
    </xf>
    <xf numFmtId="0" fontId="3" fillId="4" borderId="12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vertical="center"/>
    </xf>
    <xf numFmtId="0" fontId="9" fillId="2" borderId="14" xfId="0" applyFont="1" applyFill="1" applyBorder="1" applyAlignment="1">
      <alignment vertical="center"/>
    </xf>
    <xf numFmtId="165" fontId="31" fillId="0" borderId="29" xfId="1" applyNumberFormat="1" applyFont="1" applyFill="1" applyBorder="1" applyAlignment="1">
      <alignment horizontal="center" vertical="center"/>
    </xf>
    <xf numFmtId="9" fontId="30" fillId="3" borderId="20" xfId="0" applyNumberFormat="1" applyFont="1" applyFill="1" applyBorder="1" applyAlignment="1">
      <alignment horizontal="center" vertical="center"/>
    </xf>
    <xf numFmtId="10" fontId="30" fillId="3" borderId="20" xfId="1" applyNumberFormat="1" applyFont="1" applyFill="1" applyBorder="1" applyAlignment="1">
      <alignment horizontal="center" vertical="center"/>
    </xf>
    <xf numFmtId="164" fontId="28" fillId="0" borderId="49" xfId="0" applyNumberFormat="1" applyFont="1" applyBorder="1" applyAlignment="1">
      <alignment horizontal="center" vertical="center"/>
    </xf>
    <xf numFmtId="164" fontId="10" fillId="0" borderId="8" xfId="0" applyNumberFormat="1" applyFont="1" applyBorder="1" applyAlignment="1">
      <alignment horizontal="left" vertical="center"/>
    </xf>
    <xf numFmtId="49" fontId="9" fillId="0" borderId="20" xfId="0" applyNumberFormat="1" applyFont="1" applyBorder="1" applyAlignment="1">
      <alignment horizontal="left" vertical="center"/>
    </xf>
    <xf numFmtId="0" fontId="12" fillId="0" borderId="14" xfId="0" applyFont="1" applyBorder="1" applyAlignment="1">
      <alignment vertical="center" wrapText="1"/>
    </xf>
    <xf numFmtId="10" fontId="31" fillId="0" borderId="12" xfId="1" applyNumberFormat="1" applyFont="1" applyBorder="1" applyAlignment="1">
      <alignment horizontal="center" vertical="center"/>
    </xf>
    <xf numFmtId="0" fontId="11" fillId="0" borderId="14" xfId="0" applyFont="1" applyBorder="1" applyAlignment="1">
      <alignment vertical="center"/>
    </xf>
    <xf numFmtId="9" fontId="27" fillId="0" borderId="15" xfId="1" applyFont="1" applyBorder="1" applyAlignment="1">
      <alignment horizontal="center" vertical="center"/>
    </xf>
    <xf numFmtId="165" fontId="27" fillId="0" borderId="6" xfId="1" applyNumberFormat="1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7" fillId="0" borderId="12" xfId="0" applyFont="1" applyBorder="1" applyAlignment="1">
      <alignment horizontal="center" vertical="center"/>
    </xf>
    <xf numFmtId="165" fontId="27" fillId="0" borderId="14" xfId="1" applyNumberFormat="1" applyFont="1" applyFill="1" applyBorder="1" applyAlignment="1">
      <alignment horizontal="center" vertical="center"/>
    </xf>
    <xf numFmtId="0" fontId="10" fillId="0" borderId="49" xfId="0" applyFont="1" applyBorder="1" applyAlignment="1">
      <alignment vertical="center"/>
    </xf>
    <xf numFmtId="164" fontId="43" fillId="3" borderId="19" xfId="0" applyNumberFormat="1" applyFont="1" applyFill="1" applyBorder="1" applyAlignment="1">
      <alignment horizontal="center" vertical="center"/>
    </xf>
    <xf numFmtId="9" fontId="44" fillId="3" borderId="12" xfId="1" applyFont="1" applyFill="1" applyBorder="1" applyAlignment="1">
      <alignment horizontal="center" vertical="center"/>
    </xf>
    <xf numFmtId="165" fontId="31" fillId="0" borderId="11" xfId="1" applyNumberFormat="1" applyFont="1" applyFill="1" applyBorder="1" applyAlignment="1">
      <alignment horizontal="center" vertical="center"/>
    </xf>
    <xf numFmtId="10" fontId="31" fillId="0" borderId="6" xfId="1" applyNumberFormat="1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10" fontId="27" fillId="0" borderId="11" xfId="1" applyNumberFormat="1" applyFont="1" applyFill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1" fillId="0" borderId="8" xfId="0" applyFont="1" applyBorder="1" applyAlignment="1">
      <alignment vertical="center"/>
    </xf>
    <xf numFmtId="0" fontId="10" fillId="0" borderId="15" xfId="0" applyFont="1" applyBorder="1" applyAlignment="1">
      <alignment horizontal="left" vertical="center"/>
    </xf>
    <xf numFmtId="10" fontId="27" fillId="0" borderId="12" xfId="0" applyNumberFormat="1" applyFont="1" applyBorder="1" applyAlignment="1">
      <alignment horizontal="center" vertical="center"/>
    </xf>
    <xf numFmtId="0" fontId="9" fillId="4" borderId="8" xfId="0" applyFont="1" applyFill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9" fillId="4" borderId="15" xfId="0" applyFont="1" applyFill="1" applyBorder="1" applyAlignment="1">
      <alignment vertical="center"/>
    </xf>
    <xf numFmtId="9" fontId="31" fillId="0" borderId="8" xfId="1" applyFont="1" applyFill="1" applyBorder="1" applyAlignment="1">
      <alignment horizontal="center" vertical="center"/>
    </xf>
    <xf numFmtId="10" fontId="27" fillId="0" borderId="11" xfId="1" applyNumberFormat="1" applyFont="1" applyBorder="1" applyAlignment="1">
      <alignment horizontal="center" vertical="center"/>
    </xf>
    <xf numFmtId="10" fontId="27" fillId="0" borderId="8" xfId="1" applyNumberFormat="1" applyFont="1" applyFill="1" applyBorder="1" applyAlignment="1">
      <alignment horizontal="center" vertical="center"/>
    </xf>
    <xf numFmtId="10" fontId="27" fillId="0" borderId="11" xfId="0" applyNumberFormat="1" applyFont="1" applyBorder="1" applyAlignment="1">
      <alignment horizontal="center" vertical="center"/>
    </xf>
    <xf numFmtId="10" fontId="27" fillId="0" borderId="6" xfId="0" applyNumberFormat="1" applyFont="1" applyBorder="1" applyAlignment="1">
      <alignment horizontal="center" vertical="center"/>
    </xf>
    <xf numFmtId="10" fontId="27" fillId="0" borderId="20" xfId="1" applyNumberFormat="1" applyFont="1" applyBorder="1" applyAlignment="1">
      <alignment horizontal="center" vertical="center"/>
    </xf>
    <xf numFmtId="0" fontId="10" fillId="0" borderId="9" xfId="0" applyFont="1" applyBorder="1" applyAlignment="1">
      <alignment vertical="center"/>
    </xf>
    <xf numFmtId="0" fontId="9" fillId="0" borderId="8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40" xfId="0" applyFont="1" applyBorder="1" applyAlignment="1">
      <alignment vertical="center"/>
    </xf>
    <xf numFmtId="0" fontId="12" fillId="0" borderId="40" xfId="0" applyFont="1" applyBorder="1" applyAlignment="1">
      <alignment vertical="center"/>
    </xf>
    <xf numFmtId="10" fontId="31" fillId="0" borderId="9" xfId="0" applyNumberFormat="1" applyFont="1" applyBorder="1" applyAlignment="1">
      <alignment horizontal="center" vertical="center"/>
    </xf>
    <xf numFmtId="10" fontId="31" fillId="0" borderId="11" xfId="1" applyNumberFormat="1" applyFont="1" applyFill="1" applyBorder="1" applyAlignment="1">
      <alignment horizontal="center" vertical="center"/>
    </xf>
    <xf numFmtId="9" fontId="31" fillId="0" borderId="9" xfId="0" applyNumberFormat="1" applyFont="1" applyBorder="1" applyAlignment="1">
      <alignment horizontal="center" vertical="center"/>
    </xf>
    <xf numFmtId="0" fontId="10" fillId="0" borderId="30" xfId="0" applyFont="1" applyBorder="1" applyAlignment="1">
      <alignment vertical="center"/>
    </xf>
    <xf numFmtId="10" fontId="31" fillId="0" borderId="12" xfId="0" applyNumberFormat="1" applyFont="1" applyBorder="1" applyAlignment="1">
      <alignment horizontal="center" vertical="center"/>
    </xf>
    <xf numFmtId="0" fontId="10" fillId="4" borderId="15" xfId="0" applyFont="1" applyFill="1" applyBorder="1" applyAlignment="1">
      <alignment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4" borderId="21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9" fontId="30" fillId="3" borderId="14" xfId="0" applyNumberFormat="1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vertical="center"/>
    </xf>
    <xf numFmtId="0" fontId="9" fillId="0" borderId="43" xfId="0" applyFont="1" applyBorder="1" applyAlignment="1">
      <alignment vertical="center"/>
    </xf>
    <xf numFmtId="49" fontId="12" fillId="6" borderId="0" xfId="0" applyNumberFormat="1" applyFont="1" applyFill="1" applyAlignment="1">
      <alignment horizontal="center" vertical="center" wrapText="1"/>
    </xf>
    <xf numFmtId="49" fontId="12" fillId="6" borderId="50" xfId="0" applyNumberFormat="1" applyFont="1" applyFill="1" applyBorder="1" applyAlignment="1">
      <alignment horizontal="center" vertical="center" wrapText="1"/>
    </xf>
    <xf numFmtId="0" fontId="12" fillId="6" borderId="50" xfId="0" applyFont="1" applyFill="1" applyBorder="1" applyAlignment="1">
      <alignment horizontal="center" vertical="center" wrapText="1"/>
    </xf>
    <xf numFmtId="2" fontId="12" fillId="6" borderId="50" xfId="0" applyNumberFormat="1" applyFont="1" applyFill="1" applyBorder="1" applyAlignment="1">
      <alignment horizontal="center" vertical="center" wrapText="1"/>
    </xf>
    <xf numFmtId="2" fontId="28" fillId="6" borderId="50" xfId="0" applyNumberFormat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25" xfId="0" applyFont="1" applyBorder="1" applyAlignment="1">
      <alignment horizontal="center" vertical="center"/>
    </xf>
    <xf numFmtId="164" fontId="49" fillId="0" borderId="7" xfId="0" applyNumberFormat="1" applyFont="1" applyBorder="1" applyAlignment="1">
      <alignment horizontal="center" vertical="center" wrapText="1"/>
    </xf>
    <xf numFmtId="164" fontId="49" fillId="0" borderId="9" xfId="0" applyNumberFormat="1" applyFont="1" applyBorder="1" applyAlignment="1">
      <alignment horizontal="center" vertical="center"/>
    </xf>
    <xf numFmtId="164" fontId="49" fillId="0" borderId="14" xfId="0" applyNumberFormat="1" applyFont="1" applyBorder="1" applyAlignment="1">
      <alignment horizontal="center" vertical="center"/>
    </xf>
    <xf numFmtId="0" fontId="46" fillId="0" borderId="41" xfId="0" applyFont="1" applyBorder="1" applyAlignment="1">
      <alignment horizontal="center" vertical="center" wrapText="1"/>
    </xf>
    <xf numFmtId="0" fontId="46" fillId="0" borderId="11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/>
    </xf>
    <xf numFmtId="164" fontId="32" fillId="0" borderId="7" xfId="0" applyNumberFormat="1" applyFont="1" applyBorder="1" applyAlignment="1">
      <alignment horizontal="center" vertical="center" wrapText="1"/>
    </xf>
    <xf numFmtId="164" fontId="32" fillId="0" borderId="9" xfId="0" applyNumberFormat="1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</cellXfs>
  <cellStyles count="4">
    <cellStyle name="Migliaia 2" xfId="3" xr:uid="{D9FCDBE0-B17F-41F3-B527-8F376E0F106F}"/>
    <cellStyle name="Normale" xfId="0" builtinId="0"/>
    <cellStyle name="Normale 2" xfId="2" xr:uid="{0F14E636-2869-4C7A-97A2-0C8C04761F62}"/>
    <cellStyle name="Percentuale" xfId="1" builtinId="5"/>
  </cellStyles>
  <dxfs count="0"/>
  <tableStyles count="1" defaultTableStyle="TableStyleMedium2" defaultPivotStyle="PivotStyleLight16">
    <tableStyle name="Invisible" pivot="0" table="0" count="0" xr9:uid="{ECA054CB-13A2-404D-BC48-5305B2C9E7D3}"/>
  </tableStyles>
  <colors>
    <mruColors>
      <color rgb="FF0099FF"/>
      <color rgb="FFE5CDF3"/>
      <color rgb="FFCC99FF"/>
      <color rgb="FFF7E9F3"/>
      <color rgb="FFFA2AD2"/>
      <color rgb="FF7F3D85"/>
      <color rgb="FFFF4B4B"/>
      <color rgb="FF9966FF"/>
      <color rgb="FFCC00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2.png"/><Relationship Id="rId18" Type="http://schemas.openxmlformats.org/officeDocument/2006/relationships/image" Target="../media/image17.png"/><Relationship Id="rId26" Type="http://schemas.openxmlformats.org/officeDocument/2006/relationships/image" Target="../media/image25.png"/><Relationship Id="rId39" Type="http://schemas.openxmlformats.org/officeDocument/2006/relationships/hyperlink" Target="mailto:com@medifarmitalia.com" TargetMode="External"/><Relationship Id="rId21" Type="http://schemas.openxmlformats.org/officeDocument/2006/relationships/image" Target="../media/image20.png"/><Relationship Id="rId34" Type="http://schemas.openxmlformats.org/officeDocument/2006/relationships/image" Target="../media/image33.png"/><Relationship Id="rId42" Type="http://schemas.openxmlformats.org/officeDocument/2006/relationships/image" Target="../media/image38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5.png"/><Relationship Id="rId20" Type="http://schemas.openxmlformats.org/officeDocument/2006/relationships/image" Target="../media/image19.png"/><Relationship Id="rId29" Type="http://schemas.openxmlformats.org/officeDocument/2006/relationships/image" Target="../media/image28.png"/><Relationship Id="rId41" Type="http://schemas.openxmlformats.org/officeDocument/2006/relationships/image" Target="../media/image37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hyperlink" Target="mailto:com@medifarmitalia.com?subject=Richiesta%20attivazione%20nuovo%20account%20Quicko&amp;body=%20Salve,%20vorremmo%20richiedere%20un%20account%20Quicko.%20Potreste%20gentilmente%20ricontattarci?%20Grazie" TargetMode="External"/><Relationship Id="rId24" Type="http://schemas.openxmlformats.org/officeDocument/2006/relationships/image" Target="../media/image23.png"/><Relationship Id="rId32" Type="http://schemas.openxmlformats.org/officeDocument/2006/relationships/image" Target="../media/image31.png"/><Relationship Id="rId37" Type="http://schemas.openxmlformats.org/officeDocument/2006/relationships/image" Target="../media/image36.png"/><Relationship Id="rId40" Type="http://schemas.openxmlformats.org/officeDocument/2006/relationships/hyperlink" Target="https://api.whatsapp.com/message/QCYECFPMOWLBM1?src=qr" TargetMode="External"/><Relationship Id="rId5" Type="http://schemas.openxmlformats.org/officeDocument/2006/relationships/image" Target="../media/image5.png"/><Relationship Id="rId15" Type="http://schemas.openxmlformats.org/officeDocument/2006/relationships/image" Target="../media/image14.png"/><Relationship Id="rId23" Type="http://schemas.openxmlformats.org/officeDocument/2006/relationships/image" Target="../media/image22.png"/><Relationship Id="rId28" Type="http://schemas.openxmlformats.org/officeDocument/2006/relationships/image" Target="../media/image27.png"/><Relationship Id="rId36" Type="http://schemas.openxmlformats.org/officeDocument/2006/relationships/image" Target="../media/image35.png"/><Relationship Id="rId10" Type="http://schemas.openxmlformats.org/officeDocument/2006/relationships/image" Target="../media/image10.png"/><Relationship Id="rId19" Type="http://schemas.openxmlformats.org/officeDocument/2006/relationships/image" Target="../media/image18.png"/><Relationship Id="rId31" Type="http://schemas.openxmlformats.org/officeDocument/2006/relationships/image" Target="../media/image3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3.png"/><Relationship Id="rId22" Type="http://schemas.openxmlformats.org/officeDocument/2006/relationships/image" Target="../media/image21.png"/><Relationship Id="rId27" Type="http://schemas.openxmlformats.org/officeDocument/2006/relationships/image" Target="../media/image26.png"/><Relationship Id="rId30" Type="http://schemas.openxmlformats.org/officeDocument/2006/relationships/image" Target="../media/image29.png"/><Relationship Id="rId35" Type="http://schemas.openxmlformats.org/officeDocument/2006/relationships/image" Target="../media/image34.png"/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12" Type="http://schemas.openxmlformats.org/officeDocument/2006/relationships/image" Target="../media/image11.png"/><Relationship Id="rId17" Type="http://schemas.openxmlformats.org/officeDocument/2006/relationships/image" Target="../media/image16.png"/><Relationship Id="rId25" Type="http://schemas.openxmlformats.org/officeDocument/2006/relationships/image" Target="../media/image24.png"/><Relationship Id="rId33" Type="http://schemas.openxmlformats.org/officeDocument/2006/relationships/image" Target="../media/image32.png"/><Relationship Id="rId38" Type="http://schemas.openxmlformats.org/officeDocument/2006/relationships/hyperlink" Target="http://www.medifarmitalia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318943</xdr:colOff>
      <xdr:row>0</xdr:row>
      <xdr:rowOff>65522</xdr:rowOff>
    </xdr:from>
    <xdr:to>
      <xdr:col>5</xdr:col>
      <xdr:colOff>347385</xdr:colOff>
      <xdr:row>5</xdr:row>
      <xdr:rowOff>290382</xdr:rowOff>
    </xdr:to>
    <xdr:pic>
      <xdr:nvPicPr>
        <xdr:cNvPr id="4" name="Immagine 3" descr="Immagine che contiene testo, Carattere, Elementi grafici, logo&#10;&#10;Descrizione generata automaticamente">
          <a:extLst>
            <a:ext uri="{FF2B5EF4-FFF2-40B4-BE49-F238E27FC236}">
              <a16:creationId xmlns:a16="http://schemas.microsoft.com/office/drawing/2014/main" id="{F2E9335A-A732-4292-9DEB-3A291E212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943" y="65522"/>
          <a:ext cx="3864796" cy="1910785"/>
        </a:xfrm>
        <a:prstGeom prst="rect">
          <a:avLst/>
        </a:prstGeom>
      </xdr:spPr>
    </xdr:pic>
    <xdr:clientData/>
  </xdr:twoCellAnchor>
  <xdr:oneCellAnchor>
    <xdr:from>
      <xdr:col>9</xdr:col>
      <xdr:colOff>1205346</xdr:colOff>
      <xdr:row>0</xdr:row>
      <xdr:rowOff>287482</xdr:rowOff>
    </xdr:from>
    <xdr:ext cx="13196454" cy="1645226"/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5990E191-2CC8-45E4-A15F-6A02AABE111F}"/>
            </a:ext>
          </a:extLst>
        </xdr:cNvPr>
        <xdr:cNvSpPr txBox="1"/>
      </xdr:nvSpPr>
      <xdr:spPr>
        <a:xfrm>
          <a:off x="18817937" y="287482"/>
          <a:ext cx="13196454" cy="16452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lang="it-IT" sz="2400" b="1" i="1">
              <a:solidFill>
                <a:srgbClr val="7F3D85"/>
              </a:solidFill>
            </a:rPr>
            <a:t>MININO</a:t>
          </a:r>
          <a:r>
            <a:rPr lang="it-IT" sz="2400" b="1" i="1" baseline="0">
              <a:solidFill>
                <a:srgbClr val="7F3D85"/>
              </a:solidFill>
            </a:rPr>
            <a:t> D'ORDINE</a:t>
          </a:r>
          <a:r>
            <a:rPr lang="it-IT" sz="2400" b="1" i="1">
              <a:solidFill>
                <a:srgbClr val="7F3D85"/>
              </a:solidFill>
            </a:rPr>
            <a:t>:  </a:t>
          </a:r>
        </a:p>
        <a:p>
          <a:pPr algn="r"/>
          <a:r>
            <a:rPr lang="it-IT" sz="2400" b="1" i="1">
              <a:solidFill>
                <a:srgbClr val="7F3D85"/>
              </a:solidFill>
            </a:rPr>
            <a:t>350 € di</a:t>
          </a:r>
          <a:r>
            <a:rPr lang="it-IT" sz="2400" b="1" i="1" baseline="0">
              <a:solidFill>
                <a:srgbClr val="7F3D85"/>
              </a:solidFill>
            </a:rPr>
            <a:t> Prodotti Distribuzione Europea PDE (escluse le referenze *NO MIN ORDINE)</a:t>
          </a:r>
        </a:p>
        <a:p>
          <a:pPr algn="r"/>
          <a:endParaRPr lang="it-IT" sz="2400" b="1" i="1" baseline="0">
            <a:solidFill>
              <a:srgbClr val="7F3D85"/>
            </a:solidFill>
          </a:endParaRPr>
        </a:p>
        <a:p>
          <a:pPr algn="r"/>
          <a:r>
            <a:rPr lang="it-IT" sz="2400" b="1" i="1" baseline="0">
              <a:solidFill>
                <a:srgbClr val="7F3D85"/>
              </a:solidFill>
            </a:rPr>
            <a:t>Il minimo d'ordine PDE garantisce libero accesso al Listino di Prodotti Nazionali!</a:t>
          </a:r>
        </a:p>
        <a:p>
          <a:pPr algn="ctr"/>
          <a:endParaRPr lang="it-IT" sz="800" b="1" i="1">
            <a:solidFill>
              <a:srgbClr val="7F3D85"/>
            </a:solidFill>
          </a:endParaRPr>
        </a:p>
      </xdr:txBody>
    </xdr:sp>
    <xdr:clientData/>
  </xdr:oneCellAnchor>
  <xdr:oneCellAnchor>
    <xdr:from>
      <xdr:col>5</xdr:col>
      <xdr:colOff>4450964</xdr:colOff>
      <xdr:row>1</xdr:row>
      <xdr:rowOff>865</xdr:rowOff>
    </xdr:from>
    <xdr:ext cx="7089826" cy="1062920"/>
    <xdr:sp macro="" textlink="">
      <xdr:nvSpPr>
        <xdr:cNvPr id="6" name="CasellaDiTesto 5">
          <a:extLst>
            <a:ext uri="{FF2B5EF4-FFF2-40B4-BE49-F238E27FC236}">
              <a16:creationId xmlns:a16="http://schemas.microsoft.com/office/drawing/2014/main" id="{5E97C81D-D1B3-493A-9759-FDB316F58437}"/>
            </a:ext>
          </a:extLst>
        </xdr:cNvPr>
        <xdr:cNvSpPr txBox="1"/>
      </xdr:nvSpPr>
      <xdr:spPr>
        <a:xfrm>
          <a:off x="8651489" y="400915"/>
          <a:ext cx="7089826" cy="1062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it-IT" sz="3200" b="1">
              <a:solidFill>
                <a:srgbClr val="384A54"/>
              </a:solidFill>
            </a:rPr>
            <a:t>Listino</a:t>
          </a:r>
          <a:r>
            <a:rPr lang="it-IT" sz="3200" b="1" baseline="0">
              <a:solidFill>
                <a:srgbClr val="384A54"/>
              </a:solidFill>
            </a:rPr>
            <a:t> </a:t>
          </a:r>
          <a:r>
            <a:rPr lang="it-IT" sz="3200" b="1">
              <a:solidFill>
                <a:srgbClr val="384A54"/>
              </a:solidFill>
            </a:rPr>
            <a:t>Prodotti di Distribuzione Europea</a:t>
          </a:r>
        </a:p>
        <a:p>
          <a:pPr algn="ctr"/>
          <a:r>
            <a:rPr lang="it-IT" sz="3000" b="1" i="1" baseline="0">
              <a:solidFill>
                <a:srgbClr val="7F3D85"/>
              </a:solidFill>
            </a:rPr>
            <a:t>APRILE 2025</a:t>
          </a:r>
          <a:endParaRPr lang="it-IT" sz="3000" b="1" i="1">
            <a:solidFill>
              <a:srgbClr val="7F3D85"/>
            </a:solidFill>
          </a:endParaRPr>
        </a:p>
      </xdr:txBody>
    </xdr:sp>
    <xdr:clientData/>
  </xdr:oneCellAnchor>
  <xdr:twoCellAnchor>
    <xdr:from>
      <xdr:col>5</xdr:col>
      <xdr:colOff>2978728</xdr:colOff>
      <xdr:row>3</xdr:row>
      <xdr:rowOff>342302</xdr:rowOff>
    </xdr:from>
    <xdr:to>
      <xdr:col>8</xdr:col>
      <xdr:colOff>865909</xdr:colOff>
      <xdr:row>5</xdr:row>
      <xdr:rowOff>381000</xdr:rowOff>
    </xdr:to>
    <xdr:sp macro="" textlink="">
      <xdr:nvSpPr>
        <xdr:cNvPr id="7" name="CasellaDiTesto 6">
          <a:extLst>
            <a:ext uri="{FF2B5EF4-FFF2-40B4-BE49-F238E27FC236}">
              <a16:creationId xmlns:a16="http://schemas.microsoft.com/office/drawing/2014/main" id="{B39EC841-F29C-423F-A651-C38E1E8C7284}"/>
            </a:ext>
          </a:extLst>
        </xdr:cNvPr>
        <xdr:cNvSpPr txBox="1"/>
      </xdr:nvSpPr>
      <xdr:spPr>
        <a:xfrm>
          <a:off x="6840683" y="1537257"/>
          <a:ext cx="10235044" cy="5236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2400" b="1" i="1">
              <a:solidFill>
                <a:srgbClr val="733779"/>
              </a:solidFill>
              <a:effectLst/>
              <a:latin typeface="+mn-lt"/>
              <a:ea typeface="+mn-ea"/>
              <a:cs typeface="+mn-cs"/>
            </a:rPr>
            <a:t>Offerta</a:t>
          </a:r>
          <a:r>
            <a:rPr lang="it-IT" sz="2400" b="1" i="1" baseline="0">
              <a:solidFill>
                <a:srgbClr val="733779"/>
              </a:solidFill>
              <a:effectLst/>
              <a:latin typeface="+mn-lt"/>
              <a:ea typeface="+mn-ea"/>
              <a:cs typeface="+mn-cs"/>
            </a:rPr>
            <a:t> valida fino al 30 Aprile 2025 e/o fino ad esaurimento scorte</a:t>
          </a:r>
          <a:endParaRPr lang="it-IT" sz="2400" i="1">
            <a:solidFill>
              <a:srgbClr val="733779"/>
            </a:solidFill>
            <a:effectLst/>
          </a:endParaRPr>
        </a:p>
      </xdr:txBody>
    </xdr:sp>
    <xdr:clientData/>
  </xdr:twoCellAnchor>
  <xdr:twoCellAnchor editAs="oneCell">
    <xdr:from>
      <xdr:col>4</xdr:col>
      <xdr:colOff>173181</xdr:colOff>
      <xdr:row>168</xdr:row>
      <xdr:rowOff>53832</xdr:rowOff>
    </xdr:from>
    <xdr:to>
      <xdr:col>5</xdr:col>
      <xdr:colOff>3684441</xdr:colOff>
      <xdr:row>169</xdr:row>
      <xdr:rowOff>324952</xdr:rowOff>
    </xdr:to>
    <xdr:pic>
      <xdr:nvPicPr>
        <xdr:cNvPr id="8" name="Immagine 7" descr="Immagine che contiene Carattere, testo, Elementi grafici, logo&#10;&#10;Descrizione generata automaticamente">
          <a:extLst>
            <a:ext uri="{FF2B5EF4-FFF2-40B4-BE49-F238E27FC236}">
              <a16:creationId xmlns:a16="http://schemas.microsoft.com/office/drawing/2014/main" id="{DAA56931-50B1-416F-9147-1AD69BC6F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3181" y="119497332"/>
          <a:ext cx="7373215" cy="1587301"/>
        </a:xfrm>
        <a:prstGeom prst="rect">
          <a:avLst/>
        </a:prstGeom>
      </xdr:spPr>
    </xdr:pic>
    <xdr:clientData/>
  </xdr:twoCellAnchor>
  <xdr:twoCellAnchor editAs="oneCell">
    <xdr:from>
      <xdr:col>35</xdr:col>
      <xdr:colOff>0</xdr:colOff>
      <xdr:row>241</xdr:row>
      <xdr:rowOff>0</xdr:rowOff>
    </xdr:from>
    <xdr:to>
      <xdr:col>35</xdr:col>
      <xdr:colOff>304800</xdr:colOff>
      <xdr:row>241</xdr:row>
      <xdr:rowOff>304800</xdr:rowOff>
    </xdr:to>
    <xdr:sp macro="" textlink="">
      <xdr:nvSpPr>
        <xdr:cNvPr id="10" name="AutoShape 7" descr="PARODONTAX COMPLETE PROTECTION COOL MINT 75 ML">
          <a:extLst>
            <a:ext uri="{FF2B5EF4-FFF2-40B4-BE49-F238E27FC236}">
              <a16:creationId xmlns:a16="http://schemas.microsoft.com/office/drawing/2014/main" id="{3CDB6657-DF49-4AFA-B3B8-C02FB28EED54}"/>
            </a:ext>
          </a:extLst>
        </xdr:cNvPr>
        <xdr:cNvSpPr>
          <a:spLocks noChangeAspect="1" noChangeArrowheads="1"/>
        </xdr:cNvSpPr>
      </xdr:nvSpPr>
      <xdr:spPr bwMode="auto">
        <a:xfrm>
          <a:off x="34842450" y="414737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241</xdr:row>
      <xdr:rowOff>0</xdr:rowOff>
    </xdr:from>
    <xdr:to>
      <xdr:col>11</xdr:col>
      <xdr:colOff>304800</xdr:colOff>
      <xdr:row>241</xdr:row>
      <xdr:rowOff>304800</xdr:rowOff>
    </xdr:to>
    <xdr:sp macro="" textlink="">
      <xdr:nvSpPr>
        <xdr:cNvPr id="11" name="AutoShape 8" descr="PARODONTAX COMPLETE PROTECTION COOL MINT 75 ML">
          <a:extLst>
            <a:ext uri="{FF2B5EF4-FFF2-40B4-BE49-F238E27FC236}">
              <a16:creationId xmlns:a16="http://schemas.microsoft.com/office/drawing/2014/main" id="{DF90B0DC-DF84-4BFE-B126-8838EC825BAC}"/>
            </a:ext>
          </a:extLst>
        </xdr:cNvPr>
        <xdr:cNvSpPr>
          <a:spLocks noChangeAspect="1" noChangeArrowheads="1"/>
        </xdr:cNvSpPr>
      </xdr:nvSpPr>
      <xdr:spPr bwMode="auto">
        <a:xfrm>
          <a:off x="20335875" y="414737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34</xdr:col>
      <xdr:colOff>0</xdr:colOff>
      <xdr:row>241</xdr:row>
      <xdr:rowOff>0</xdr:rowOff>
    </xdr:from>
    <xdr:to>
      <xdr:col>34</xdr:col>
      <xdr:colOff>304800</xdr:colOff>
      <xdr:row>241</xdr:row>
      <xdr:rowOff>304800</xdr:rowOff>
    </xdr:to>
    <xdr:sp macro="" textlink="">
      <xdr:nvSpPr>
        <xdr:cNvPr id="12" name="AutoShape 19" descr="Haliborange Integratore Vitamina A - C - D3 30 Compresse Masticabili">
          <a:extLst>
            <a:ext uri="{FF2B5EF4-FFF2-40B4-BE49-F238E27FC236}">
              <a16:creationId xmlns:a16="http://schemas.microsoft.com/office/drawing/2014/main" id="{F4818DFB-774C-48F5-AE93-C602E167F86F}"/>
            </a:ext>
          </a:extLst>
        </xdr:cNvPr>
        <xdr:cNvSpPr>
          <a:spLocks noChangeAspect="1" noChangeArrowheads="1"/>
        </xdr:cNvSpPr>
      </xdr:nvSpPr>
      <xdr:spPr bwMode="auto">
        <a:xfrm>
          <a:off x="34232850" y="414737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57151</xdr:colOff>
      <xdr:row>224</xdr:row>
      <xdr:rowOff>421516</xdr:rowOff>
    </xdr:from>
    <xdr:to>
      <xdr:col>13</xdr:col>
      <xdr:colOff>285751</xdr:colOff>
      <xdr:row>227</xdr:row>
      <xdr:rowOff>780009</xdr:rowOff>
    </xdr:to>
    <xdr:pic>
      <xdr:nvPicPr>
        <xdr:cNvPr id="13" name="Immagine 12" descr="Immagine che contiene modello, testo, tessuto, punto&#10;&#10;Descrizione generata automaticamente">
          <a:extLst>
            <a:ext uri="{FF2B5EF4-FFF2-40B4-BE49-F238E27FC236}">
              <a16:creationId xmlns:a16="http://schemas.microsoft.com/office/drawing/2014/main" id="{4E8FC8AE-8B98-493B-B706-36DAF12EF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35714" y="160512954"/>
          <a:ext cx="4181475" cy="4382806"/>
        </a:xfrm>
        <a:prstGeom prst="flowChartAlternateProcess">
          <a:avLst/>
        </a:prstGeom>
        <a:solidFill>
          <a:srgbClr val="E5CDF3"/>
        </a:solidFill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4</xdr:col>
      <xdr:colOff>190500</xdr:colOff>
      <xdr:row>220</xdr:row>
      <xdr:rowOff>395670</xdr:rowOff>
    </xdr:from>
    <xdr:to>
      <xdr:col>5</xdr:col>
      <xdr:colOff>3296083</xdr:colOff>
      <xdr:row>223</xdr:row>
      <xdr:rowOff>948604</xdr:rowOff>
    </xdr:to>
    <xdr:pic>
      <xdr:nvPicPr>
        <xdr:cNvPr id="15" name="Immagine 14" descr="Immagine che contiene testo, Carattere, Elementi grafici, logo&#10;&#10;Descrizione generata automaticamente">
          <a:extLst>
            <a:ext uri="{FF2B5EF4-FFF2-40B4-BE49-F238E27FC236}">
              <a16:creationId xmlns:a16="http://schemas.microsoft.com/office/drawing/2014/main" id="{14DB22B9-958C-415C-85B4-578A0D9C1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55962733"/>
          <a:ext cx="6963208" cy="3719997"/>
        </a:xfrm>
        <a:prstGeom prst="flowChartAlternateProcess">
          <a:avLst/>
        </a:prstGeom>
        <a:ln>
          <a:solidFill>
            <a:srgbClr val="E5CDF3"/>
          </a:solidFill>
        </a:ln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45</xdr:col>
      <xdr:colOff>2460</xdr:colOff>
      <xdr:row>226</xdr:row>
      <xdr:rowOff>570094</xdr:rowOff>
    </xdr:from>
    <xdr:to>
      <xdr:col>55</xdr:col>
      <xdr:colOff>486503</xdr:colOff>
      <xdr:row>230</xdr:row>
      <xdr:rowOff>79664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5FA5D9A6-846A-4565-9421-BEA82E2B4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79060" y="253592194"/>
          <a:ext cx="7113443" cy="5172613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81</xdr:col>
      <xdr:colOff>398905</xdr:colOff>
      <xdr:row>228</xdr:row>
      <xdr:rowOff>0</xdr:rowOff>
    </xdr:from>
    <xdr:to>
      <xdr:col>94</xdr:col>
      <xdr:colOff>440780</xdr:colOff>
      <xdr:row>229</xdr:row>
      <xdr:rowOff>1236832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id="{BB5AEF1C-86F9-4A0F-AD1F-12AE9E62E0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06" b="19444"/>
        <a:stretch/>
      </xdr:blipFill>
      <xdr:spPr>
        <a:xfrm rot="278807">
          <a:off x="64254505" y="254783866"/>
          <a:ext cx="7966674" cy="2756501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30</xdr:col>
      <xdr:colOff>174047</xdr:colOff>
      <xdr:row>227</xdr:row>
      <xdr:rowOff>1104900</xdr:rowOff>
    </xdr:from>
    <xdr:to>
      <xdr:col>40</xdr:col>
      <xdr:colOff>527484</xdr:colOff>
      <xdr:row>231</xdr:row>
      <xdr:rowOff>572011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id="{918CA7FE-08C5-41B0-81A2-DBDD13B8F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73347" y="237858300"/>
          <a:ext cx="6449437" cy="5258311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32</xdr:col>
      <xdr:colOff>122516</xdr:colOff>
      <xdr:row>220</xdr:row>
      <xdr:rowOff>0</xdr:rowOff>
    </xdr:from>
    <xdr:to>
      <xdr:col>41</xdr:col>
      <xdr:colOff>314035</xdr:colOff>
      <xdr:row>224</xdr:row>
      <xdr:rowOff>477013</xdr:rowOff>
    </xdr:to>
    <xdr:pic>
      <xdr:nvPicPr>
        <xdr:cNvPr id="28" name="Immagine 27">
          <a:extLst>
            <a:ext uri="{FF2B5EF4-FFF2-40B4-BE49-F238E27FC236}">
              <a16:creationId xmlns:a16="http://schemas.microsoft.com/office/drawing/2014/main" id="{07235D35-21FD-46CD-8A50-6FD1641FB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4007704" y="230814563"/>
          <a:ext cx="5763644" cy="5060707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35</xdr:col>
      <xdr:colOff>118053</xdr:colOff>
      <xdr:row>221</xdr:row>
      <xdr:rowOff>1297131</xdr:rowOff>
    </xdr:from>
    <xdr:to>
      <xdr:col>40</xdr:col>
      <xdr:colOff>213664</xdr:colOff>
      <xdr:row>225</xdr:row>
      <xdr:rowOff>169790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id="{D4C714F2-C42C-4A88-BD20-221A8393C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60616" y="237350444"/>
          <a:ext cx="3191236" cy="4380709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5</xdr:col>
      <xdr:colOff>4955098</xdr:colOff>
      <xdr:row>225</xdr:row>
      <xdr:rowOff>814985</xdr:rowOff>
    </xdr:from>
    <xdr:to>
      <xdr:col>9</xdr:col>
      <xdr:colOff>140838</xdr:colOff>
      <xdr:row>226</xdr:row>
      <xdr:rowOff>1083505</xdr:rowOff>
    </xdr:to>
    <xdr:pic>
      <xdr:nvPicPr>
        <xdr:cNvPr id="56" name="Immagine 55" descr="Immagine che contiene testo, Carattere, Elementi grafici, violetto&#10;&#10;Descrizione generata automaticamente">
          <a:extLst>
            <a:ext uri="{FF2B5EF4-FFF2-40B4-BE49-F238E27FC236}">
              <a16:creationId xmlns:a16="http://schemas.microsoft.com/office/drawing/2014/main" id="{E738D459-419F-4585-B7D3-A82DFB497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162950">
          <a:off x="8812723" y="162263735"/>
          <a:ext cx="8949365" cy="1625832"/>
        </a:xfrm>
        <a:prstGeom prst="flowChartAlternateProcess">
          <a:avLst/>
        </a:prstGeom>
      </xdr:spPr>
    </xdr:pic>
    <xdr:clientData/>
  </xdr:twoCellAnchor>
  <xdr:twoCellAnchor editAs="oneCell">
    <xdr:from>
      <xdr:col>5</xdr:col>
      <xdr:colOff>4900377</xdr:colOff>
      <xdr:row>224</xdr:row>
      <xdr:rowOff>498288</xdr:rowOff>
    </xdr:from>
    <xdr:to>
      <xdr:col>9</xdr:col>
      <xdr:colOff>363532</xdr:colOff>
      <xdr:row>225</xdr:row>
      <xdr:rowOff>630360</xdr:rowOff>
    </xdr:to>
    <xdr:pic>
      <xdr:nvPicPr>
        <xdr:cNvPr id="57" name="Immagine 56" descr="Immagine che contiene testo, Carattere, Elementi grafici, grafica&#10;&#10;Descrizione generata automaticamente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C7E87FC6-32C5-4DA2-A3F1-B07FDCDD5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200874">
          <a:off x="8758002" y="160589726"/>
          <a:ext cx="9226780" cy="1489385"/>
        </a:xfrm>
        <a:prstGeom prst="flowChartAlternateProcess">
          <a:avLst/>
        </a:prstGeom>
        <a:solidFill>
          <a:srgbClr val="E5CDF3"/>
        </a:solidFill>
        <a:ln w="9525" cmpd="sng">
          <a:noFill/>
        </a:ln>
      </xdr:spPr>
    </xdr:pic>
    <xdr:clientData/>
  </xdr:twoCellAnchor>
  <xdr:twoCellAnchor editAs="oneCell">
    <xdr:from>
      <xdr:col>28</xdr:col>
      <xdr:colOff>424584</xdr:colOff>
      <xdr:row>221</xdr:row>
      <xdr:rowOff>300037</xdr:rowOff>
    </xdr:from>
    <xdr:to>
      <xdr:col>38</xdr:col>
      <xdr:colOff>361948</xdr:colOff>
      <xdr:row>225</xdr:row>
      <xdr:rowOff>661777</xdr:rowOff>
    </xdr:to>
    <xdr:pic>
      <xdr:nvPicPr>
        <xdr:cNvPr id="64" name="Immagine 63">
          <a:extLst>
            <a:ext uri="{FF2B5EF4-FFF2-40B4-BE49-F238E27FC236}">
              <a16:creationId xmlns:a16="http://schemas.microsoft.com/office/drawing/2014/main" id="{F69A2C48-9AD1-400A-A7C2-F72B37EFFC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04684" y="228785737"/>
          <a:ext cx="6033363" cy="5924341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55</xdr:col>
      <xdr:colOff>296662</xdr:colOff>
      <xdr:row>228</xdr:row>
      <xdr:rowOff>0</xdr:rowOff>
    </xdr:from>
    <xdr:to>
      <xdr:col>66</xdr:col>
      <xdr:colOff>207421</xdr:colOff>
      <xdr:row>232</xdr:row>
      <xdr:rowOff>485625</xdr:rowOff>
    </xdr:to>
    <xdr:pic>
      <xdr:nvPicPr>
        <xdr:cNvPr id="68" name="Immagine 67">
          <a:extLst>
            <a:ext uri="{FF2B5EF4-FFF2-40B4-BE49-F238E27FC236}">
              <a16:creationId xmlns:a16="http://schemas.microsoft.com/office/drawing/2014/main" id="{1B9CC485-6391-447E-951A-59D5E649D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02662" y="381710189"/>
          <a:ext cx="6616359" cy="6422733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4</xdr:col>
      <xdr:colOff>119062</xdr:colOff>
      <xdr:row>223</xdr:row>
      <xdr:rowOff>1344336</xdr:rowOff>
    </xdr:from>
    <xdr:to>
      <xdr:col>5</xdr:col>
      <xdr:colOff>2816856</xdr:colOff>
      <xdr:row>226</xdr:row>
      <xdr:rowOff>766763</xdr:rowOff>
    </xdr:to>
    <xdr:pic>
      <xdr:nvPicPr>
        <xdr:cNvPr id="69" name="Immagine 68" descr="Immagine che contiene testo, computer, computer, Dispositivo di output&#10;&#10;Descrizione generata automaticamente">
          <a:extLst>
            <a:ext uri="{FF2B5EF4-FFF2-40B4-BE49-F238E27FC236}">
              <a16:creationId xmlns:a16="http://schemas.microsoft.com/office/drawing/2014/main" id="{ED9C3C7B-EA3A-490A-9E6C-43EFBEBA8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19062" y="160078461"/>
          <a:ext cx="6555419" cy="3494364"/>
        </a:xfrm>
        <a:prstGeom prst="flowChartAlternateProcess">
          <a:avLst/>
        </a:prstGeom>
      </xdr:spPr>
    </xdr:pic>
    <xdr:clientData/>
  </xdr:twoCellAnchor>
  <xdr:twoCellAnchor editAs="oneCell">
    <xdr:from>
      <xdr:col>49</xdr:col>
      <xdr:colOff>345668</xdr:colOff>
      <xdr:row>220</xdr:row>
      <xdr:rowOff>0</xdr:rowOff>
    </xdr:from>
    <xdr:to>
      <xdr:col>59</xdr:col>
      <xdr:colOff>106505</xdr:colOff>
      <xdr:row>223</xdr:row>
      <xdr:rowOff>1231044</xdr:rowOff>
    </xdr:to>
    <xdr:pic>
      <xdr:nvPicPr>
        <xdr:cNvPr id="75" name="Immagine 74">
          <a:extLst>
            <a:ext uri="{FF2B5EF4-FFF2-40B4-BE49-F238E27FC236}">
              <a16:creationId xmlns:a16="http://schemas.microsoft.com/office/drawing/2014/main" id="{CCB900B3-CC65-48FF-A1A6-B07772216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94068" y="206608509"/>
          <a:ext cx="5856838" cy="4445299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15</xdr:col>
      <xdr:colOff>919163</xdr:colOff>
      <xdr:row>225</xdr:row>
      <xdr:rowOff>754770</xdr:rowOff>
    </xdr:from>
    <xdr:to>
      <xdr:col>18</xdr:col>
      <xdr:colOff>2199614</xdr:colOff>
      <xdr:row>227</xdr:row>
      <xdr:rowOff>1129869</xdr:rowOff>
    </xdr:to>
    <xdr:pic>
      <xdr:nvPicPr>
        <xdr:cNvPr id="79" name="Immagine 78" descr="Immagine che contiene testo, Carattere, bianco, design&#10;&#10;Descrizione generata automaticamente">
          <a:extLst>
            <a:ext uri="{FF2B5EF4-FFF2-40B4-BE49-F238E27FC236}">
              <a16:creationId xmlns:a16="http://schemas.microsoft.com/office/drawing/2014/main" id="{877087C7-65AB-4702-A209-1D4B7F13F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6422351" y="162203520"/>
          <a:ext cx="5733388" cy="3042099"/>
        </a:xfrm>
        <a:prstGeom prst="rect">
          <a:avLst/>
        </a:prstGeom>
      </xdr:spPr>
    </xdr:pic>
    <xdr:clientData/>
  </xdr:twoCellAnchor>
  <xdr:twoCellAnchor editAs="oneCell">
    <xdr:from>
      <xdr:col>5</xdr:col>
      <xdr:colOff>5563889</xdr:colOff>
      <xdr:row>221</xdr:row>
      <xdr:rowOff>310430</xdr:rowOff>
    </xdr:from>
    <xdr:to>
      <xdr:col>9</xdr:col>
      <xdr:colOff>241192</xdr:colOff>
      <xdr:row>223</xdr:row>
      <xdr:rowOff>1005748</xdr:rowOff>
    </xdr:to>
    <xdr:pic>
      <xdr:nvPicPr>
        <xdr:cNvPr id="98" name="Immagine 97" descr="Immagine che contiene testo, Carattere, guida&#10;&#10;Descrizione generata automaticamente">
          <a:extLst>
            <a:ext uri="{FF2B5EF4-FFF2-40B4-BE49-F238E27FC236}">
              <a16:creationId xmlns:a16="http://schemas.microsoft.com/office/drawing/2014/main" id="{D0ACB92F-4C29-4229-9501-4E640AECA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9421514" y="156282305"/>
          <a:ext cx="8440928" cy="3457568"/>
        </a:xfrm>
        <a:prstGeom prst="flowChartAlternateProcess">
          <a:avLst/>
        </a:prstGeom>
        <a:solidFill>
          <a:srgbClr val="E5CDF3"/>
        </a:solidFill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66</xdr:col>
      <xdr:colOff>222032</xdr:colOff>
      <xdr:row>225</xdr:row>
      <xdr:rowOff>830179</xdr:rowOff>
    </xdr:from>
    <xdr:to>
      <xdr:col>77</xdr:col>
      <xdr:colOff>221674</xdr:colOff>
      <xdr:row>229</xdr:row>
      <xdr:rowOff>814105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id="{3C06B4BD-7F94-4986-BFC3-FDE10B40F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33632" y="252480679"/>
          <a:ext cx="6705242" cy="5515352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70</xdr:col>
      <xdr:colOff>374073</xdr:colOff>
      <xdr:row>223</xdr:row>
      <xdr:rowOff>1066800</xdr:rowOff>
    </xdr:from>
    <xdr:to>
      <xdr:col>81</xdr:col>
      <xdr:colOff>66563</xdr:colOff>
      <xdr:row>225</xdr:row>
      <xdr:rowOff>984417</xdr:rowOff>
    </xdr:to>
    <xdr:pic>
      <xdr:nvPicPr>
        <xdr:cNvPr id="52" name="Immagine 51">
          <a:extLst>
            <a:ext uri="{FF2B5EF4-FFF2-40B4-BE49-F238E27FC236}">
              <a16:creationId xmlns:a16="http://schemas.microsoft.com/office/drawing/2014/main" id="{37916D37-77F6-4FB5-8490-F3B2CF721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524073" y="249974100"/>
          <a:ext cx="6398090" cy="2660818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50</xdr:col>
      <xdr:colOff>352071</xdr:colOff>
      <xdr:row>228</xdr:row>
      <xdr:rowOff>0</xdr:rowOff>
    </xdr:from>
    <xdr:to>
      <xdr:col>57</xdr:col>
      <xdr:colOff>413782</xdr:colOff>
      <xdr:row>230</xdr:row>
      <xdr:rowOff>1203324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id="{691F5EAF-7F4A-4B8F-B7A0-997695280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10071" y="366222107"/>
          <a:ext cx="4328911" cy="4179889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58</xdr:col>
      <xdr:colOff>27834</xdr:colOff>
      <xdr:row>222</xdr:row>
      <xdr:rowOff>538593</xdr:rowOff>
    </xdr:from>
    <xdr:to>
      <xdr:col>68</xdr:col>
      <xdr:colOff>217925</xdr:colOff>
      <xdr:row>227</xdr:row>
      <xdr:rowOff>762063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id="{8EA0A900-0949-4A67-BDC4-ADC7620D1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62634" y="248036193"/>
          <a:ext cx="6286091" cy="7081470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105</xdr:col>
      <xdr:colOff>193248</xdr:colOff>
      <xdr:row>221</xdr:row>
      <xdr:rowOff>1238594</xdr:rowOff>
    </xdr:from>
    <xdr:to>
      <xdr:col>115</xdr:col>
      <xdr:colOff>299321</xdr:colOff>
      <xdr:row>226</xdr:row>
      <xdr:rowOff>530506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CDF35D0C-9008-47F1-A1F7-EDE26A759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79248" y="247326494"/>
          <a:ext cx="6202073" cy="6226115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118</xdr:col>
      <xdr:colOff>445513</xdr:colOff>
      <xdr:row>220</xdr:row>
      <xdr:rowOff>0</xdr:rowOff>
    </xdr:from>
    <xdr:to>
      <xdr:col>132</xdr:col>
      <xdr:colOff>575544</xdr:colOff>
      <xdr:row>226</xdr:row>
      <xdr:rowOff>1108274</xdr:rowOff>
    </xdr:to>
    <xdr:pic>
      <xdr:nvPicPr>
        <xdr:cNvPr id="32" name="Immagine 31">
          <a:extLst>
            <a:ext uri="{FF2B5EF4-FFF2-40B4-BE49-F238E27FC236}">
              <a16:creationId xmlns:a16="http://schemas.microsoft.com/office/drawing/2014/main" id="{D56F14B4-479C-40AA-A42D-77E4E5BA2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56313" y="244084078"/>
          <a:ext cx="8664431" cy="8433866"/>
        </a:xfrm>
        <a:prstGeom prst="rect">
          <a:avLst/>
        </a:prstGeom>
        <a:effectLst/>
      </xdr:spPr>
    </xdr:pic>
    <xdr:clientData/>
  </xdr:twoCellAnchor>
  <xdr:twoCellAnchor editAs="oneCell">
    <xdr:from>
      <xdr:col>82</xdr:col>
      <xdr:colOff>97598</xdr:colOff>
      <xdr:row>221</xdr:row>
      <xdr:rowOff>149373</xdr:rowOff>
    </xdr:from>
    <xdr:to>
      <xdr:col>94</xdr:col>
      <xdr:colOff>109961</xdr:colOff>
      <xdr:row>224</xdr:row>
      <xdr:rowOff>424768</xdr:rowOff>
    </xdr:to>
    <xdr:pic>
      <xdr:nvPicPr>
        <xdr:cNvPr id="66" name="Immagine 65">
          <a:extLst>
            <a:ext uri="{FF2B5EF4-FFF2-40B4-BE49-F238E27FC236}">
              <a16:creationId xmlns:a16="http://schemas.microsoft.com/office/drawing/2014/main" id="{7938DB96-CF51-4BE8-80E6-A339955608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5993382" y="244806689"/>
          <a:ext cx="4466396" cy="7327563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35</xdr:col>
      <xdr:colOff>508627</xdr:colOff>
      <xdr:row>220</xdr:row>
      <xdr:rowOff>0</xdr:rowOff>
    </xdr:from>
    <xdr:to>
      <xdr:col>46</xdr:col>
      <xdr:colOff>159114</xdr:colOff>
      <xdr:row>225</xdr:row>
      <xdr:rowOff>204591</xdr:rowOff>
    </xdr:to>
    <xdr:pic>
      <xdr:nvPicPr>
        <xdr:cNvPr id="76" name="Immagine 75">
          <a:extLst>
            <a:ext uri="{FF2B5EF4-FFF2-40B4-BE49-F238E27FC236}">
              <a16:creationId xmlns:a16="http://schemas.microsoft.com/office/drawing/2014/main" id="{E1351E3B-A9E1-4D7B-8B95-CFFA8FE7A3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55927" y="221399100"/>
          <a:ext cx="6356087" cy="6186292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41</xdr:col>
      <xdr:colOff>335295</xdr:colOff>
      <xdr:row>221</xdr:row>
      <xdr:rowOff>1266823</xdr:rowOff>
    </xdr:from>
    <xdr:to>
      <xdr:col>56</xdr:col>
      <xdr:colOff>590294</xdr:colOff>
      <xdr:row>225</xdr:row>
      <xdr:rowOff>1317194</xdr:rowOff>
    </xdr:to>
    <xdr:pic>
      <xdr:nvPicPr>
        <xdr:cNvPr id="83" name="Immagine 82">
          <a:extLst>
            <a:ext uri="{FF2B5EF4-FFF2-40B4-BE49-F238E27FC236}">
              <a16:creationId xmlns:a16="http://schemas.microsoft.com/office/drawing/2014/main" id="{7DBE9F3F-F526-4C78-B4F6-76E19AB2C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73495" y="247354723"/>
          <a:ext cx="9932398" cy="5612972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109</xdr:col>
      <xdr:colOff>351275</xdr:colOff>
      <xdr:row>228</xdr:row>
      <xdr:rowOff>0</xdr:rowOff>
    </xdr:from>
    <xdr:to>
      <xdr:col>115</xdr:col>
      <xdr:colOff>601265</xdr:colOff>
      <xdr:row>230</xdr:row>
      <xdr:rowOff>981408</xdr:rowOff>
    </xdr:to>
    <xdr:pic>
      <xdr:nvPicPr>
        <xdr:cNvPr id="84" name="Immagine 83">
          <a:extLst>
            <a:ext uri="{FF2B5EF4-FFF2-40B4-BE49-F238E27FC236}">
              <a16:creationId xmlns:a16="http://schemas.microsoft.com/office/drawing/2014/main" id="{91290000-7458-45DD-B771-5560FA1B0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75675" y="255422400"/>
          <a:ext cx="3907589" cy="3990442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99</xdr:col>
      <xdr:colOff>342901</xdr:colOff>
      <xdr:row>220</xdr:row>
      <xdr:rowOff>0</xdr:rowOff>
    </xdr:from>
    <xdr:to>
      <xdr:col>109</xdr:col>
      <xdr:colOff>22513</xdr:colOff>
      <xdr:row>225</xdr:row>
      <xdr:rowOff>556349</xdr:rowOff>
    </xdr:to>
    <xdr:pic>
      <xdr:nvPicPr>
        <xdr:cNvPr id="89" name="Immagine 88" descr="Grintuss Adult sirop - Aboca">
          <a:extLst>
            <a:ext uri="{FF2B5EF4-FFF2-40B4-BE49-F238E27FC236}">
              <a16:creationId xmlns:a16="http://schemas.microsoft.com/office/drawing/2014/main" id="{C844E1C7-DC10-4A2D-8C57-F858D7E09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71301" y="236448600"/>
          <a:ext cx="5775613" cy="6576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95</xdr:col>
      <xdr:colOff>0</xdr:colOff>
      <xdr:row>220</xdr:row>
      <xdr:rowOff>0</xdr:rowOff>
    </xdr:from>
    <xdr:to>
      <xdr:col>104</xdr:col>
      <xdr:colOff>481273</xdr:colOff>
      <xdr:row>224</xdr:row>
      <xdr:rowOff>1214066</xdr:rowOff>
    </xdr:to>
    <xdr:pic>
      <xdr:nvPicPr>
        <xdr:cNvPr id="93" name="Immagine 92">
          <a:extLst>
            <a:ext uri="{FF2B5EF4-FFF2-40B4-BE49-F238E27FC236}">
              <a16:creationId xmlns:a16="http://schemas.microsoft.com/office/drawing/2014/main" id="{A31E2C71-E43B-4D8E-8540-B5ED26892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00" y="238138854"/>
          <a:ext cx="5967672" cy="5861833"/>
        </a:xfrm>
        <a:prstGeom prst="rect">
          <a:avLst/>
        </a:prstGeom>
        <a:effectLst>
          <a:outerShdw blurRad="76200" dist="825500" dir="183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122</xdr:col>
      <xdr:colOff>327132</xdr:colOff>
      <xdr:row>220</xdr:row>
      <xdr:rowOff>0</xdr:rowOff>
    </xdr:from>
    <xdr:to>
      <xdr:col>133</xdr:col>
      <xdr:colOff>77087</xdr:colOff>
      <xdr:row>225</xdr:row>
      <xdr:rowOff>552910</xdr:rowOff>
    </xdr:to>
    <xdr:pic>
      <xdr:nvPicPr>
        <xdr:cNvPr id="99" name="Immagine 98">
          <a:extLst>
            <a:ext uri="{FF2B5EF4-FFF2-40B4-BE49-F238E27FC236}">
              <a16:creationId xmlns:a16="http://schemas.microsoft.com/office/drawing/2014/main" id="{D3D5F767-7CC8-4088-97BA-40F2777E6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76332" y="237744000"/>
          <a:ext cx="6455555" cy="6586996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117</xdr:col>
      <xdr:colOff>361781</xdr:colOff>
      <xdr:row>220</xdr:row>
      <xdr:rowOff>0</xdr:rowOff>
    </xdr:from>
    <xdr:to>
      <xdr:col>125</xdr:col>
      <xdr:colOff>217328</xdr:colOff>
      <xdr:row>224</xdr:row>
      <xdr:rowOff>204641</xdr:rowOff>
    </xdr:to>
    <xdr:pic>
      <xdr:nvPicPr>
        <xdr:cNvPr id="100" name="Immagine 99">
          <a:extLst>
            <a:ext uri="{FF2B5EF4-FFF2-40B4-BE49-F238E27FC236}">
              <a16:creationId xmlns:a16="http://schemas.microsoft.com/office/drawing/2014/main" id="{F1D96AC3-E31B-43E5-93DE-25F252B21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62981" y="236448600"/>
          <a:ext cx="4732347" cy="4845913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108</xdr:col>
      <xdr:colOff>206669</xdr:colOff>
      <xdr:row>220</xdr:row>
      <xdr:rowOff>0</xdr:rowOff>
    </xdr:from>
    <xdr:to>
      <xdr:col>116</xdr:col>
      <xdr:colOff>87606</xdr:colOff>
      <xdr:row>224</xdr:row>
      <xdr:rowOff>206951</xdr:rowOff>
    </xdr:to>
    <xdr:pic>
      <xdr:nvPicPr>
        <xdr:cNvPr id="101" name="Immagine 100">
          <a:extLst>
            <a:ext uri="{FF2B5EF4-FFF2-40B4-BE49-F238E27FC236}">
              <a16:creationId xmlns:a16="http://schemas.microsoft.com/office/drawing/2014/main" id="{D7CF0349-9D60-4123-B4E5-8ABD593B6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21469" y="236448600"/>
          <a:ext cx="4757737" cy="4848223"/>
        </a:xfrm>
        <a:prstGeom prst="rect">
          <a:avLst/>
        </a:prstGeom>
      </xdr:spPr>
    </xdr:pic>
    <xdr:clientData/>
  </xdr:twoCellAnchor>
  <xdr:twoCellAnchor editAs="oneCell">
    <xdr:from>
      <xdr:col>71</xdr:col>
      <xdr:colOff>0</xdr:colOff>
      <xdr:row>220</xdr:row>
      <xdr:rowOff>0</xdr:rowOff>
    </xdr:from>
    <xdr:to>
      <xdr:col>77</xdr:col>
      <xdr:colOff>313450</xdr:colOff>
      <xdr:row>223</xdr:row>
      <xdr:rowOff>755155</xdr:rowOff>
    </xdr:to>
    <xdr:pic>
      <xdr:nvPicPr>
        <xdr:cNvPr id="103" name="Immagine 102">
          <a:extLst>
            <a:ext uri="{FF2B5EF4-FFF2-40B4-BE49-F238E27FC236}">
              <a16:creationId xmlns:a16="http://schemas.microsoft.com/office/drawing/2014/main" id="{16221C9D-29F3-43F2-BFAF-AD38BE5EF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59600" y="235077000"/>
          <a:ext cx="3971050" cy="3962482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81</xdr:col>
      <xdr:colOff>550034</xdr:colOff>
      <xdr:row>220</xdr:row>
      <xdr:rowOff>0</xdr:rowOff>
    </xdr:from>
    <xdr:to>
      <xdr:col>89</xdr:col>
      <xdr:colOff>172571</xdr:colOff>
      <xdr:row>224</xdr:row>
      <xdr:rowOff>78150</xdr:rowOff>
    </xdr:to>
    <xdr:pic>
      <xdr:nvPicPr>
        <xdr:cNvPr id="104" name="Immagine 103">
          <a:extLst>
            <a:ext uri="{FF2B5EF4-FFF2-40B4-BE49-F238E27FC236}">
              <a16:creationId xmlns:a16="http://schemas.microsoft.com/office/drawing/2014/main" id="{3BA29A87-FA93-4585-B4DB-C3FB3FF38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05634" y="235978846"/>
          <a:ext cx="4499336" cy="4690848"/>
        </a:xfrm>
        <a:prstGeom prst="rect">
          <a:avLst/>
        </a:prstGeom>
        <a:effectLst>
          <a:outerShdw blurRad="76200" sx="86000" sy="86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74</xdr:col>
      <xdr:colOff>159161</xdr:colOff>
      <xdr:row>220</xdr:row>
      <xdr:rowOff>0</xdr:rowOff>
    </xdr:from>
    <xdr:to>
      <xdr:col>82</xdr:col>
      <xdr:colOff>53086</xdr:colOff>
      <xdr:row>224</xdr:row>
      <xdr:rowOff>249383</xdr:rowOff>
    </xdr:to>
    <xdr:pic>
      <xdr:nvPicPr>
        <xdr:cNvPr id="105" name="Immagine 104">
          <a:extLst>
            <a:ext uri="{FF2B5EF4-FFF2-40B4-BE49-F238E27FC236}">
              <a16:creationId xmlns:a16="http://schemas.microsoft.com/office/drawing/2014/main" id="{B0927804-ED64-4EFF-9B8D-7A9AB15BE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47561" y="235978846"/>
          <a:ext cx="4770725" cy="4876801"/>
        </a:xfrm>
        <a:prstGeom prst="rect">
          <a:avLst/>
        </a:prstGeom>
      </xdr:spPr>
    </xdr:pic>
    <xdr:clientData/>
  </xdr:twoCellAnchor>
  <xdr:twoCellAnchor editAs="oneCell">
    <xdr:from>
      <xdr:col>47</xdr:col>
      <xdr:colOff>304800</xdr:colOff>
      <xdr:row>220</xdr:row>
      <xdr:rowOff>0</xdr:rowOff>
    </xdr:from>
    <xdr:to>
      <xdr:col>54</xdr:col>
      <xdr:colOff>294986</xdr:colOff>
      <xdr:row>225</xdr:row>
      <xdr:rowOff>237841</xdr:rowOff>
    </xdr:to>
    <xdr:pic>
      <xdr:nvPicPr>
        <xdr:cNvPr id="106" name="Immagine 105">
          <a:extLst>
            <a:ext uri="{FF2B5EF4-FFF2-40B4-BE49-F238E27FC236}">
              <a16:creationId xmlns:a16="http://schemas.microsoft.com/office/drawing/2014/main" id="{DB26D314-E375-4A83-8A61-8A8D0BAEA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00600" y="227037900"/>
          <a:ext cx="4790786" cy="6219541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>
    <xdr:from>
      <xdr:col>10</xdr:col>
      <xdr:colOff>909637</xdr:colOff>
      <xdr:row>220</xdr:row>
      <xdr:rowOff>495300</xdr:rowOff>
    </xdr:from>
    <xdr:to>
      <xdr:col>18</xdr:col>
      <xdr:colOff>1316165</xdr:colOff>
      <xdr:row>221</xdr:row>
      <xdr:rowOff>838200</xdr:rowOff>
    </xdr:to>
    <xdr:sp macro="" textlink="">
      <xdr:nvSpPr>
        <xdr:cNvPr id="107" name="CasellaDiTesto 106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CB38AAFE-6000-4A28-ADFE-43B079E2BE16}"/>
            </a:ext>
          </a:extLst>
        </xdr:cNvPr>
        <xdr:cNvSpPr txBox="1"/>
      </xdr:nvSpPr>
      <xdr:spPr>
        <a:xfrm>
          <a:off x="19959637" y="228257100"/>
          <a:ext cx="8255128" cy="1066800"/>
        </a:xfrm>
        <a:prstGeom prst="rect">
          <a:avLst/>
        </a:prstGeom>
        <a:solidFill>
          <a:srgbClr val="E5CDF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5400" b="1">
              <a:solidFill>
                <a:srgbClr val="7F3D85"/>
              </a:solidFill>
            </a:rPr>
            <a:t>www.medifarmitalia.com</a:t>
          </a:r>
        </a:p>
      </xdr:txBody>
    </xdr:sp>
    <xdr:clientData/>
  </xdr:twoCellAnchor>
  <xdr:twoCellAnchor>
    <xdr:from>
      <xdr:col>11</xdr:col>
      <xdr:colOff>711920</xdr:colOff>
      <xdr:row>222</xdr:row>
      <xdr:rowOff>624446</xdr:rowOff>
    </xdr:from>
    <xdr:to>
      <xdr:col>18</xdr:col>
      <xdr:colOff>839499</xdr:colOff>
      <xdr:row>223</xdr:row>
      <xdr:rowOff>107930</xdr:rowOff>
    </xdr:to>
    <xdr:sp macro="" textlink="">
      <xdr:nvSpPr>
        <xdr:cNvPr id="108" name="CasellaDiTesto 107">
          <a:extLst>
            <a:ext uri="{FF2B5EF4-FFF2-40B4-BE49-F238E27FC236}">
              <a16:creationId xmlns:a16="http://schemas.microsoft.com/office/drawing/2014/main" id="{4A054B16-157F-44BE-892F-C2543F1F8028}"/>
            </a:ext>
          </a:extLst>
        </xdr:cNvPr>
        <xdr:cNvSpPr txBox="1"/>
      </xdr:nvSpPr>
      <xdr:spPr>
        <a:xfrm>
          <a:off x="21095420" y="230519846"/>
          <a:ext cx="6642679" cy="893184"/>
        </a:xfrm>
        <a:prstGeom prst="rect">
          <a:avLst/>
        </a:prstGeom>
        <a:solidFill>
          <a:srgbClr val="E5CDF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5400" b="1">
              <a:solidFill>
                <a:srgbClr val="7F3D85"/>
              </a:solidFill>
            </a:rPr>
            <a:t>Tel: 06 90 27 27 90</a:t>
          </a:r>
        </a:p>
      </xdr:txBody>
    </xdr:sp>
    <xdr:clientData/>
  </xdr:twoCellAnchor>
  <xdr:twoCellAnchor>
    <xdr:from>
      <xdr:col>11</xdr:col>
      <xdr:colOff>61913</xdr:colOff>
      <xdr:row>223</xdr:row>
      <xdr:rowOff>184439</xdr:rowOff>
    </xdr:from>
    <xdr:to>
      <xdr:col>18</xdr:col>
      <xdr:colOff>1238250</xdr:colOff>
      <xdr:row>223</xdr:row>
      <xdr:rowOff>1198849</xdr:rowOff>
    </xdr:to>
    <xdr:sp macro="" textlink="">
      <xdr:nvSpPr>
        <xdr:cNvPr id="109" name="CasellaDiTesto 108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834F73CA-ECEF-4137-8F35-9F72B0B7B0B5}"/>
            </a:ext>
          </a:extLst>
        </xdr:cNvPr>
        <xdr:cNvSpPr txBox="1"/>
      </xdr:nvSpPr>
      <xdr:spPr>
        <a:xfrm>
          <a:off x="20350163" y="158918564"/>
          <a:ext cx="10844212" cy="1014410"/>
        </a:xfrm>
        <a:prstGeom prst="rect">
          <a:avLst/>
        </a:prstGeom>
        <a:solidFill>
          <a:srgbClr val="E5CDF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5400" b="1">
              <a:solidFill>
                <a:srgbClr val="7F3D85"/>
              </a:solidFill>
            </a:rPr>
            <a:t>e-mail: com@medifarmitalia.com</a:t>
          </a:r>
        </a:p>
        <a:p>
          <a:endParaRPr lang="it-IT" sz="4000" b="1"/>
        </a:p>
      </xdr:txBody>
    </xdr:sp>
    <xdr:clientData/>
  </xdr:twoCellAnchor>
  <xdr:twoCellAnchor>
    <xdr:from>
      <xdr:col>12</xdr:col>
      <xdr:colOff>201729</xdr:colOff>
      <xdr:row>221</xdr:row>
      <xdr:rowOff>1041688</xdr:rowOff>
    </xdr:from>
    <xdr:to>
      <xdr:col>18</xdr:col>
      <xdr:colOff>452437</xdr:colOff>
      <xdr:row>222</xdr:row>
      <xdr:rowOff>769792</xdr:rowOff>
    </xdr:to>
    <xdr:sp macro="" textlink="">
      <xdr:nvSpPr>
        <xdr:cNvPr id="110" name="CasellaDiTesto 109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id="{BADA3949-336D-477D-9A74-EF96E69C6DC5}"/>
            </a:ext>
          </a:extLst>
        </xdr:cNvPr>
        <xdr:cNvSpPr txBox="1"/>
      </xdr:nvSpPr>
      <xdr:spPr>
        <a:xfrm>
          <a:off x="21775854" y="157013563"/>
          <a:ext cx="8632708" cy="1109229"/>
        </a:xfrm>
        <a:prstGeom prst="rect">
          <a:avLst/>
        </a:prstGeom>
        <a:solidFill>
          <a:srgbClr val="E5CDF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5400" b="1">
              <a:solidFill>
                <a:srgbClr val="7F3D85"/>
              </a:solidFill>
            </a:rPr>
            <a:t>WhatsApp: 344 134 1987</a:t>
          </a:r>
        </a:p>
        <a:p>
          <a:endParaRPr lang="it-IT" sz="4000" b="1"/>
        </a:p>
      </xdr:txBody>
    </xdr:sp>
    <xdr:clientData/>
  </xdr:twoCellAnchor>
  <xdr:twoCellAnchor editAs="oneCell">
    <xdr:from>
      <xdr:col>39</xdr:col>
      <xdr:colOff>0</xdr:colOff>
      <xdr:row>220</xdr:row>
      <xdr:rowOff>0</xdr:rowOff>
    </xdr:from>
    <xdr:to>
      <xdr:col>46</xdr:col>
      <xdr:colOff>81036</xdr:colOff>
      <xdr:row>223</xdr:row>
      <xdr:rowOff>1057955</xdr:rowOff>
    </xdr:to>
    <xdr:pic>
      <xdr:nvPicPr>
        <xdr:cNvPr id="111" name="Immagine 110">
          <a:extLst>
            <a:ext uri="{FF2B5EF4-FFF2-40B4-BE49-F238E27FC236}">
              <a16:creationId xmlns:a16="http://schemas.microsoft.com/office/drawing/2014/main" id="{6E152410-722D-40D0-9C9C-774BA5BC7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42813" y="206025750"/>
          <a:ext cx="4414911" cy="4263984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51</xdr:col>
      <xdr:colOff>194904</xdr:colOff>
      <xdr:row>220</xdr:row>
      <xdr:rowOff>0</xdr:rowOff>
    </xdr:from>
    <xdr:to>
      <xdr:col>65</xdr:col>
      <xdr:colOff>131550</xdr:colOff>
      <xdr:row>224</xdr:row>
      <xdr:rowOff>703616</xdr:rowOff>
    </xdr:to>
    <xdr:pic>
      <xdr:nvPicPr>
        <xdr:cNvPr id="113" name="Immagine 112">
          <a:extLst>
            <a:ext uri="{FF2B5EF4-FFF2-40B4-BE49-F238E27FC236}">
              <a16:creationId xmlns:a16="http://schemas.microsoft.com/office/drawing/2014/main" id="{6EF46A37-6949-41FB-B256-9533980DED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87" t="29002" r="15726" b="24293"/>
        <a:stretch/>
      </xdr:blipFill>
      <xdr:spPr>
        <a:xfrm>
          <a:off x="45891092" y="206025750"/>
          <a:ext cx="8604396" cy="5267389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6C4A7-2AAE-4D7F-8CB6-52EAF1C6C3D7}">
  <sheetPr>
    <pageSetUpPr fitToPage="1"/>
  </sheetPr>
  <dimension ref="A1:Z245"/>
  <sheetViews>
    <sheetView tabSelected="1" view="pageBreakPreview" topLeftCell="E209" zoomScale="40" zoomScaleNormal="55" zoomScaleSheetLayoutView="40" zoomScalePageLayoutView="80" workbookViewId="0">
      <selection activeCell="F212" sqref="F212"/>
    </sheetView>
  </sheetViews>
  <sheetFormatPr defaultColWidth="9.140625" defaultRowHeight="31.5" outlineLevelCol="1" x14ac:dyDescent="0.5"/>
  <cols>
    <col min="1" max="4" width="0" style="3" hidden="1" customWidth="1"/>
    <col min="5" max="5" width="58" style="11" customWidth="1" outlineLevel="1"/>
    <col min="6" max="6" width="102.42578125" style="3" customWidth="1"/>
    <col min="7" max="7" width="58" style="24" bestFit="1" customWidth="1"/>
    <col min="8" max="8" width="24.85546875" style="171" customWidth="1"/>
    <col min="9" max="9" width="21.140625" style="176" customWidth="1"/>
    <col min="10" max="10" width="20.28515625" style="177" customWidth="1"/>
    <col min="11" max="11" width="19.7109375" style="176" customWidth="1"/>
    <col min="12" max="12" width="19.140625" style="177" customWidth="1"/>
    <col min="13" max="13" width="20.42578125" style="176" customWidth="1"/>
    <col min="14" max="14" width="19.5703125" style="178" customWidth="1"/>
    <col min="15" max="15" width="18.85546875" style="176" customWidth="1"/>
    <col min="16" max="16" width="19.5703125" style="171" customWidth="1"/>
    <col min="17" max="17" width="22.7109375" style="176" customWidth="1"/>
    <col min="18" max="18" width="24.28515625" style="171" customWidth="1"/>
    <col min="19" max="19" width="37.5703125" style="215" customWidth="1"/>
    <col min="20" max="20" width="22" style="7" hidden="1" customWidth="1"/>
    <col min="21" max="21" width="17.5703125" style="3" hidden="1" customWidth="1"/>
    <col min="22" max="22" width="9.140625" style="3" hidden="1" customWidth="1"/>
    <col min="23" max="23" width="22.7109375" style="3" hidden="1" customWidth="1"/>
    <col min="24" max="24" width="0" style="3" hidden="1" customWidth="1"/>
    <col min="25" max="25" width="3.85546875" style="3" hidden="1" customWidth="1"/>
    <col min="26" max="26" width="9.42578125" style="3" bestFit="1" customWidth="1"/>
    <col min="27" max="47" width="9.140625" style="3"/>
    <col min="48" max="48" width="17" style="3" bestFit="1" customWidth="1"/>
    <col min="49" max="16384" width="9.140625" style="3"/>
  </cols>
  <sheetData>
    <row r="1" spans="5:23" x14ac:dyDescent="0.5">
      <c r="E1" s="9"/>
      <c r="F1" s="1"/>
      <c r="G1" s="22"/>
      <c r="H1" s="54"/>
      <c r="I1" s="55"/>
      <c r="J1" s="56"/>
      <c r="K1" s="55"/>
      <c r="L1" s="56"/>
      <c r="M1" s="55"/>
      <c r="N1" s="57"/>
      <c r="O1" s="55"/>
      <c r="P1" s="54"/>
      <c r="Q1" s="55"/>
      <c r="R1" s="54"/>
      <c r="S1" s="197"/>
      <c r="T1" s="2"/>
    </row>
    <row r="2" spans="5:23" x14ac:dyDescent="0.5">
      <c r="E2" s="10"/>
      <c r="F2" s="1"/>
      <c r="G2" s="22"/>
      <c r="H2" s="54"/>
      <c r="I2" s="55"/>
      <c r="J2" s="56"/>
      <c r="K2" s="55"/>
      <c r="L2" s="56"/>
      <c r="M2" s="55"/>
      <c r="N2" s="57"/>
      <c r="O2" s="55"/>
      <c r="P2" s="54"/>
      <c r="Q2" s="55"/>
      <c r="R2" s="54"/>
      <c r="S2" s="197"/>
      <c r="T2" s="2"/>
    </row>
    <row r="3" spans="5:23" x14ac:dyDescent="0.5">
      <c r="E3" s="10"/>
      <c r="F3" s="1"/>
      <c r="G3" s="22"/>
      <c r="H3" s="54"/>
      <c r="I3" s="55"/>
      <c r="J3" s="56"/>
      <c r="K3" s="55"/>
      <c r="L3" s="56"/>
      <c r="M3" s="55"/>
      <c r="N3" s="57"/>
      <c r="O3" s="55"/>
      <c r="P3" s="54"/>
      <c r="Q3" s="55"/>
      <c r="R3" s="54"/>
      <c r="S3" s="197"/>
      <c r="T3" s="2"/>
    </row>
    <row r="4" spans="5:23" x14ac:dyDescent="0.5">
      <c r="E4" s="10"/>
      <c r="F4" s="1"/>
      <c r="G4" s="22"/>
      <c r="H4" s="54"/>
      <c r="I4" s="55"/>
      <c r="J4" s="56"/>
      <c r="K4" s="55"/>
      <c r="L4" s="56"/>
      <c r="M4" s="55"/>
      <c r="N4" s="57"/>
      <c r="O4" s="55"/>
      <c r="P4" s="54"/>
      <c r="Q4" s="55"/>
      <c r="R4" s="54"/>
      <c r="S4" s="197"/>
      <c r="T4" s="2"/>
    </row>
    <row r="5" spans="5:23" ht="6.75" customHeight="1" x14ac:dyDescent="0.5">
      <c r="E5" s="10"/>
      <c r="F5" s="1"/>
      <c r="G5" s="22"/>
      <c r="H5" s="54"/>
      <c r="I5" s="55"/>
      <c r="J5" s="56"/>
      <c r="K5" s="55"/>
      <c r="L5" s="56"/>
      <c r="M5" s="55"/>
      <c r="N5" s="57"/>
      <c r="O5" s="55"/>
      <c r="P5" s="54"/>
      <c r="Q5" s="55"/>
      <c r="R5" s="54"/>
      <c r="S5" s="197"/>
      <c r="T5" s="2"/>
    </row>
    <row r="6" spans="5:23" ht="43.5" customHeight="1" thickBot="1" x14ac:dyDescent="0.55000000000000004">
      <c r="E6" s="10"/>
      <c r="F6" s="1"/>
      <c r="G6" s="22"/>
      <c r="H6" s="54"/>
      <c r="I6" s="55"/>
      <c r="J6" s="56"/>
      <c r="K6" s="55"/>
      <c r="L6" s="56"/>
      <c r="M6" s="55"/>
      <c r="N6" s="57"/>
      <c r="O6" s="55"/>
      <c r="P6" s="54"/>
      <c r="Q6" s="55"/>
      <c r="R6" s="54"/>
      <c r="S6" s="197"/>
      <c r="T6" s="2"/>
    </row>
    <row r="7" spans="5:23" s="35" customFormat="1" ht="30" customHeight="1" thickBot="1" x14ac:dyDescent="0.3">
      <c r="E7" s="31"/>
      <c r="F7" s="32"/>
      <c r="G7" s="33"/>
      <c r="H7" s="58"/>
      <c r="I7" s="345" t="s">
        <v>69</v>
      </c>
      <c r="J7" s="346"/>
      <c r="K7" s="353" t="s">
        <v>66</v>
      </c>
      <c r="L7" s="354"/>
      <c r="M7" s="347" t="s">
        <v>67</v>
      </c>
      <c r="N7" s="346"/>
      <c r="O7" s="345" t="s">
        <v>68</v>
      </c>
      <c r="P7" s="346"/>
      <c r="Q7" s="345" t="s">
        <v>606</v>
      </c>
      <c r="R7" s="346"/>
      <c r="S7" s="34"/>
      <c r="T7" s="34"/>
    </row>
    <row r="8" spans="5:23" s="187" customFormat="1" ht="63.2" customHeight="1" thickBot="1" x14ac:dyDescent="0.3">
      <c r="E8" s="182" t="s">
        <v>0</v>
      </c>
      <c r="F8" s="183" t="s">
        <v>1</v>
      </c>
      <c r="G8" s="184" t="s">
        <v>368</v>
      </c>
      <c r="H8" s="49" t="s">
        <v>2</v>
      </c>
      <c r="I8" s="36" t="s">
        <v>3</v>
      </c>
      <c r="J8" s="50" t="s">
        <v>4</v>
      </c>
      <c r="K8" s="36" t="s">
        <v>3</v>
      </c>
      <c r="L8" s="51" t="s">
        <v>4</v>
      </c>
      <c r="M8" s="52" t="s">
        <v>3</v>
      </c>
      <c r="N8" s="53" t="s">
        <v>4</v>
      </c>
      <c r="O8" s="36" t="s">
        <v>3</v>
      </c>
      <c r="P8" s="37" t="s">
        <v>4</v>
      </c>
      <c r="Q8" s="36" t="s">
        <v>3</v>
      </c>
      <c r="R8" s="37" t="s">
        <v>4</v>
      </c>
      <c r="S8" s="185" t="s">
        <v>554</v>
      </c>
      <c r="T8" s="186"/>
    </row>
    <row r="9" spans="5:23" s="5" customFormat="1" ht="104.25" customHeight="1" x14ac:dyDescent="0.25">
      <c r="E9" s="181" t="s">
        <v>114</v>
      </c>
      <c r="F9" s="13" t="s">
        <v>5</v>
      </c>
      <c r="G9" s="181" t="s">
        <v>252</v>
      </c>
      <c r="H9" s="59">
        <v>6.15</v>
      </c>
      <c r="I9" s="60">
        <f t="shared" ref="I9:I22" si="0">H9*(1-J9)</f>
        <v>3.8745000000000003</v>
      </c>
      <c r="J9" s="61">
        <v>0.37</v>
      </c>
      <c r="K9" s="60">
        <f>H9*(1-L9)</f>
        <v>3.8130000000000002</v>
      </c>
      <c r="L9" s="61">
        <v>0.38</v>
      </c>
      <c r="M9" s="136">
        <f>H9*(1-N9)</f>
        <v>3.7515000000000001</v>
      </c>
      <c r="N9" s="130">
        <v>0.39</v>
      </c>
      <c r="O9" s="64"/>
      <c r="P9" s="65"/>
      <c r="Q9" s="64"/>
      <c r="R9" s="65"/>
      <c r="S9" s="280"/>
      <c r="T9" s="21" t="s">
        <v>251</v>
      </c>
      <c r="U9" s="4" t="s">
        <v>111</v>
      </c>
      <c r="V9" s="21" t="s">
        <v>251</v>
      </c>
      <c r="W9" s="5" t="str">
        <f>CONCATENATE(T9&amp;U9&amp;V9)</f>
        <v>*027980010*</v>
      </c>
    </row>
    <row r="10" spans="5:23" s="5" customFormat="1" ht="104.25" customHeight="1" x14ac:dyDescent="0.25">
      <c r="E10" s="181" t="s">
        <v>412</v>
      </c>
      <c r="F10" s="19" t="s">
        <v>413</v>
      </c>
      <c r="G10" s="181" t="s">
        <v>411</v>
      </c>
      <c r="H10" s="66">
        <v>16.8</v>
      </c>
      <c r="I10" s="67">
        <f t="shared" si="0"/>
        <v>9.9120000000000026</v>
      </c>
      <c r="J10" s="68">
        <v>0.41</v>
      </c>
      <c r="K10" s="67">
        <f>H10*(1-L10)</f>
        <v>9.5760000000000023</v>
      </c>
      <c r="L10" s="68">
        <v>0.43</v>
      </c>
      <c r="M10" s="62"/>
      <c r="N10" s="69"/>
      <c r="O10" s="64"/>
      <c r="P10" s="65"/>
      <c r="Q10" s="64"/>
      <c r="R10" s="65"/>
      <c r="S10" s="198"/>
      <c r="T10" s="21"/>
      <c r="U10" s="4"/>
      <c r="V10" s="21"/>
    </row>
    <row r="11" spans="5:23" s="5" customFormat="1" ht="104.25" hidden="1" customHeight="1" x14ac:dyDescent="0.25">
      <c r="E11" s="181" t="s">
        <v>115</v>
      </c>
      <c r="F11" s="14" t="s">
        <v>6</v>
      </c>
      <c r="G11" s="181" t="s">
        <v>253</v>
      </c>
      <c r="H11" s="66">
        <v>10.6</v>
      </c>
      <c r="I11" s="70">
        <f t="shared" si="0"/>
        <v>6.89</v>
      </c>
      <c r="J11" s="72">
        <v>0.35</v>
      </c>
      <c r="K11" s="70">
        <f>H11*(1-L11)</f>
        <v>6.7839999999999998</v>
      </c>
      <c r="L11" s="72">
        <v>0.36</v>
      </c>
      <c r="M11" s="73">
        <f>H11*(1-N11)</f>
        <v>6.6779999999999999</v>
      </c>
      <c r="N11" s="72">
        <v>0.37</v>
      </c>
      <c r="O11" s="74"/>
      <c r="P11" s="75"/>
      <c r="Q11" s="74"/>
      <c r="R11" s="75"/>
      <c r="S11" s="199"/>
      <c r="T11" s="21" t="s">
        <v>251</v>
      </c>
      <c r="U11" s="4" t="s">
        <v>112</v>
      </c>
      <c r="V11" s="21" t="s">
        <v>251</v>
      </c>
      <c r="W11" s="5" t="str">
        <f>CONCATENATE(T11&amp;U11&amp;V11)</f>
        <v>*033490020*</v>
      </c>
    </row>
    <row r="12" spans="5:23" s="5" customFormat="1" ht="104.25" hidden="1" customHeight="1" x14ac:dyDescent="0.25">
      <c r="E12" s="181" t="s">
        <v>116</v>
      </c>
      <c r="F12" s="15" t="s">
        <v>604</v>
      </c>
      <c r="G12" s="181" t="s">
        <v>254</v>
      </c>
      <c r="H12" s="66">
        <v>17.73</v>
      </c>
      <c r="I12" s="70">
        <f t="shared" si="0"/>
        <v>10.283400000000002</v>
      </c>
      <c r="J12" s="88">
        <v>0.42</v>
      </c>
      <c r="K12" s="70">
        <f>H12*(1-L12)</f>
        <v>9.4855499999999981</v>
      </c>
      <c r="L12" s="87">
        <v>0.46500000000000002</v>
      </c>
      <c r="M12" s="77"/>
      <c r="N12" s="78"/>
      <c r="O12" s="74"/>
      <c r="P12" s="75"/>
      <c r="Q12" s="74"/>
      <c r="R12" s="75"/>
      <c r="S12" s="199"/>
      <c r="T12" s="21" t="s">
        <v>251</v>
      </c>
      <c r="U12" s="4" t="s">
        <v>113</v>
      </c>
      <c r="V12" s="21" t="s">
        <v>251</v>
      </c>
      <c r="W12" s="5" t="str">
        <f t="shared" ref="W12:W22" si="1">CONCATENATE(T12&amp;U12&amp;V12)</f>
        <v>*034921015*</v>
      </c>
    </row>
    <row r="13" spans="5:23" s="6" customFormat="1" ht="104.25" customHeight="1" x14ac:dyDescent="0.25">
      <c r="E13" s="181" t="s">
        <v>117</v>
      </c>
      <c r="F13" s="14" t="s">
        <v>94</v>
      </c>
      <c r="G13" s="181" t="s">
        <v>255</v>
      </c>
      <c r="H13" s="80">
        <v>60.71</v>
      </c>
      <c r="I13" s="81">
        <f t="shared" si="0"/>
        <v>39.765050000000002</v>
      </c>
      <c r="J13" s="82">
        <v>0.34499999999999997</v>
      </c>
      <c r="K13" s="83"/>
      <c r="L13" s="84"/>
      <c r="M13" s="85"/>
      <c r="N13" s="84"/>
      <c r="O13" s="83"/>
      <c r="P13" s="86"/>
      <c r="Q13" s="83"/>
      <c r="R13" s="86"/>
      <c r="S13" s="297"/>
      <c r="T13" s="21" t="s">
        <v>251</v>
      </c>
      <c r="U13" s="4" t="s">
        <v>232</v>
      </c>
      <c r="V13" s="21" t="s">
        <v>251</v>
      </c>
      <c r="W13" s="5" t="str">
        <f t="shared" si="1"/>
        <v>*034678033*</v>
      </c>
    </row>
    <row r="14" spans="5:23" s="5" customFormat="1" ht="104.25" customHeight="1" x14ac:dyDescent="0.25">
      <c r="E14" s="181" t="s">
        <v>118</v>
      </c>
      <c r="F14" s="14" t="s">
        <v>7</v>
      </c>
      <c r="G14" s="181" t="s">
        <v>256</v>
      </c>
      <c r="H14" s="66">
        <v>10.029999999999999</v>
      </c>
      <c r="I14" s="70">
        <f t="shared" si="0"/>
        <v>5.1604349999999997</v>
      </c>
      <c r="J14" s="76">
        <v>0.48549999999999999</v>
      </c>
      <c r="K14" s="70">
        <f>H14*(1-L14)</f>
        <v>4.8695649999999997</v>
      </c>
      <c r="L14" s="76">
        <v>0.51449999999999996</v>
      </c>
      <c r="M14" s="73">
        <f>H14*(1-N14)</f>
        <v>4.5796979999999996</v>
      </c>
      <c r="N14" s="79">
        <v>0.54339999999999999</v>
      </c>
      <c r="O14" s="74"/>
      <c r="P14" s="75"/>
      <c r="Q14" s="74"/>
      <c r="R14" s="75"/>
      <c r="S14" s="199"/>
      <c r="T14" s="21" t="s">
        <v>251</v>
      </c>
      <c r="U14" s="4" t="s">
        <v>233</v>
      </c>
      <c r="V14" s="21" t="s">
        <v>251</v>
      </c>
      <c r="W14" s="5" t="str">
        <f t="shared" si="1"/>
        <v>*010834024*</v>
      </c>
    </row>
    <row r="15" spans="5:23" s="5" customFormat="1" ht="104.25" hidden="1" customHeight="1" x14ac:dyDescent="0.25">
      <c r="E15" s="181" t="s">
        <v>423</v>
      </c>
      <c r="F15" s="14" t="s">
        <v>8</v>
      </c>
      <c r="G15" s="181" t="s">
        <v>257</v>
      </c>
      <c r="H15" s="66">
        <v>9.27</v>
      </c>
      <c r="I15" s="70">
        <f t="shared" si="0"/>
        <v>6.1645500000000002</v>
      </c>
      <c r="J15" s="87">
        <v>0.33500000000000002</v>
      </c>
      <c r="K15" s="74"/>
      <c r="L15" s="75"/>
      <c r="M15" s="74"/>
      <c r="N15" s="75"/>
      <c r="O15" s="74"/>
      <c r="P15" s="75"/>
      <c r="Q15" s="74"/>
      <c r="R15" s="75"/>
      <c r="S15" s="306" t="s">
        <v>570</v>
      </c>
      <c r="T15" s="21"/>
      <c r="U15" s="4"/>
      <c r="V15" s="21"/>
    </row>
    <row r="16" spans="5:23" s="5" customFormat="1" ht="104.25" hidden="1" customHeight="1" x14ac:dyDescent="0.25">
      <c r="E16" s="181" t="s">
        <v>119</v>
      </c>
      <c r="F16" s="14" t="s">
        <v>8</v>
      </c>
      <c r="G16" s="181" t="s">
        <v>257</v>
      </c>
      <c r="H16" s="66">
        <v>9.27</v>
      </c>
      <c r="I16" s="70">
        <f t="shared" si="0"/>
        <v>6.1645500000000002</v>
      </c>
      <c r="J16" s="87">
        <v>0.33500000000000002</v>
      </c>
      <c r="K16" s="74">
        <f t="shared" ref="K16" si="2">H16*(1-L16)</f>
        <v>6.118199999999999</v>
      </c>
      <c r="L16" s="75">
        <v>0.34</v>
      </c>
      <c r="M16" s="74">
        <f>H16*(1-N16)</f>
        <v>6.118199999999999</v>
      </c>
      <c r="N16" s="75">
        <v>0.34</v>
      </c>
      <c r="O16" s="74"/>
      <c r="P16" s="75"/>
      <c r="Q16" s="74"/>
      <c r="R16" s="75"/>
      <c r="S16" s="199" t="s">
        <v>543</v>
      </c>
      <c r="T16" s="21" t="s">
        <v>251</v>
      </c>
      <c r="U16" s="4" t="s">
        <v>234</v>
      </c>
      <c r="V16" s="21" t="s">
        <v>251</v>
      </c>
      <c r="W16" s="5" t="str">
        <f t="shared" si="1"/>
        <v>*026089019*</v>
      </c>
    </row>
    <row r="17" spans="5:23" s="5" customFormat="1" ht="104.25" hidden="1" customHeight="1" x14ac:dyDescent="0.25">
      <c r="E17" s="181" t="s">
        <v>120</v>
      </c>
      <c r="F17" s="14" t="s">
        <v>8</v>
      </c>
      <c r="G17" s="181" t="s">
        <v>257</v>
      </c>
      <c r="H17" s="66">
        <v>8.6300000000000008</v>
      </c>
      <c r="I17" s="70">
        <f t="shared" si="0"/>
        <v>5.6897590000000005</v>
      </c>
      <c r="J17" s="76">
        <v>0.3407</v>
      </c>
      <c r="K17" s="74"/>
      <c r="L17" s="78"/>
      <c r="M17" s="77"/>
      <c r="N17" s="78"/>
      <c r="O17" s="74"/>
      <c r="P17" s="75"/>
      <c r="Q17" s="74"/>
      <c r="R17" s="75"/>
      <c r="S17" s="199" t="s">
        <v>508</v>
      </c>
      <c r="T17" s="21" t="s">
        <v>251</v>
      </c>
      <c r="U17" s="4" t="s">
        <v>234</v>
      </c>
      <c r="V17" s="21" t="s">
        <v>251</v>
      </c>
      <c r="W17" s="5" t="str">
        <f t="shared" si="1"/>
        <v>*026089019*</v>
      </c>
    </row>
    <row r="18" spans="5:23" s="5" customFormat="1" ht="100.5" customHeight="1" x14ac:dyDescent="0.25">
      <c r="E18" s="181" t="s">
        <v>423</v>
      </c>
      <c r="F18" s="14" t="s">
        <v>8</v>
      </c>
      <c r="G18" s="181" t="s">
        <v>257</v>
      </c>
      <c r="H18" s="66">
        <v>9.27</v>
      </c>
      <c r="I18" s="70">
        <f t="shared" si="0"/>
        <v>6.1645500000000002</v>
      </c>
      <c r="J18" s="79">
        <v>0.33500000000000002</v>
      </c>
      <c r="K18" s="74">
        <f t="shared" ref="K18:K22" si="3">H18*(1-L18)</f>
        <v>6.118199999999999</v>
      </c>
      <c r="L18" s="75">
        <v>0.34</v>
      </c>
      <c r="M18" s="74">
        <f>H18*(1-N18)</f>
        <v>6.118199999999999</v>
      </c>
      <c r="N18" s="75">
        <v>0.34</v>
      </c>
      <c r="O18" s="74"/>
      <c r="P18" s="75"/>
      <c r="Q18" s="74"/>
      <c r="R18" s="75"/>
      <c r="S18" s="306" t="s">
        <v>579</v>
      </c>
      <c r="T18" s="21" t="s">
        <v>251</v>
      </c>
      <c r="U18" s="4" t="s">
        <v>234</v>
      </c>
      <c r="V18" s="21" t="s">
        <v>251</v>
      </c>
      <c r="W18" s="5" t="str">
        <f t="shared" si="1"/>
        <v>*026089019*</v>
      </c>
    </row>
    <row r="19" spans="5:23" s="5" customFormat="1" ht="104.25" hidden="1" customHeight="1" x14ac:dyDescent="0.25">
      <c r="E19" s="181" t="s">
        <v>121</v>
      </c>
      <c r="F19" s="14" t="s">
        <v>9</v>
      </c>
      <c r="G19" s="181" t="s">
        <v>258</v>
      </c>
      <c r="H19" s="66">
        <v>9.27</v>
      </c>
      <c r="I19" s="70">
        <f t="shared" si="0"/>
        <v>6.0301350000000005</v>
      </c>
      <c r="J19" s="76">
        <v>0.34949999999999998</v>
      </c>
      <c r="K19" s="74"/>
      <c r="L19" s="75"/>
      <c r="M19" s="74"/>
      <c r="N19" s="75"/>
      <c r="O19" s="74"/>
      <c r="P19" s="75"/>
      <c r="Q19" s="74"/>
      <c r="R19" s="75"/>
      <c r="S19" s="199"/>
      <c r="T19" s="21" t="s">
        <v>251</v>
      </c>
      <c r="U19" s="4" t="s">
        <v>235</v>
      </c>
      <c r="V19" s="21" t="s">
        <v>251</v>
      </c>
      <c r="W19" s="5" t="str">
        <f t="shared" si="1"/>
        <v>*026089108*</v>
      </c>
    </row>
    <row r="20" spans="5:23" s="5" customFormat="1" ht="104.25" hidden="1" customHeight="1" x14ac:dyDescent="0.25">
      <c r="E20" s="181" t="s">
        <v>122</v>
      </c>
      <c r="F20" s="15" t="s">
        <v>9</v>
      </c>
      <c r="G20" s="181" t="s">
        <v>258</v>
      </c>
      <c r="H20" s="66">
        <v>9.27</v>
      </c>
      <c r="I20" s="70">
        <f t="shared" si="0"/>
        <v>5.9327999999999994</v>
      </c>
      <c r="J20" s="88">
        <v>0.36</v>
      </c>
      <c r="K20" s="74"/>
      <c r="L20" s="75"/>
      <c r="M20" s="74"/>
      <c r="N20" s="75"/>
      <c r="O20" s="74"/>
      <c r="P20" s="75"/>
      <c r="Q20" s="74"/>
      <c r="R20" s="75"/>
      <c r="S20" s="200"/>
      <c r="T20" s="21" t="s">
        <v>251</v>
      </c>
      <c r="U20" s="4" t="s">
        <v>235</v>
      </c>
      <c r="V20" s="21" t="s">
        <v>251</v>
      </c>
      <c r="W20" s="5" t="str">
        <f t="shared" si="1"/>
        <v>*026089108*</v>
      </c>
    </row>
    <row r="21" spans="5:23" s="5" customFormat="1" ht="99.75" hidden="1" customHeight="1" x14ac:dyDescent="0.25">
      <c r="E21" s="181" t="s">
        <v>123</v>
      </c>
      <c r="F21" s="179" t="s">
        <v>10</v>
      </c>
      <c r="G21" s="181" t="s">
        <v>260</v>
      </c>
      <c r="H21" s="66">
        <v>19.77</v>
      </c>
      <c r="I21" s="70">
        <f t="shared" si="0"/>
        <v>11.071200000000001</v>
      </c>
      <c r="J21" s="71">
        <v>0.44</v>
      </c>
      <c r="K21" s="70">
        <f t="shared" si="3"/>
        <v>10.675800000000001</v>
      </c>
      <c r="L21" s="71">
        <v>0.46</v>
      </c>
      <c r="M21" s="77"/>
      <c r="N21" s="78"/>
      <c r="O21" s="74"/>
      <c r="P21" s="75"/>
      <c r="Q21" s="74"/>
      <c r="R21" s="75"/>
      <c r="S21" s="306"/>
      <c r="T21" s="21" t="s">
        <v>251</v>
      </c>
      <c r="U21" s="4" t="s">
        <v>239</v>
      </c>
      <c r="V21" s="21" t="s">
        <v>251</v>
      </c>
      <c r="W21" s="5" t="str">
        <f t="shared" si="1"/>
        <v>*038343036*</v>
      </c>
    </row>
    <row r="22" spans="5:23" s="5" customFormat="1" ht="104.25" customHeight="1" x14ac:dyDescent="0.25">
      <c r="E22" s="181" t="s">
        <v>124</v>
      </c>
      <c r="F22" s="14" t="s">
        <v>11</v>
      </c>
      <c r="G22" s="181" t="s">
        <v>259</v>
      </c>
      <c r="H22" s="66">
        <v>28.09</v>
      </c>
      <c r="I22" s="70">
        <f t="shared" si="0"/>
        <v>12.921399999999998</v>
      </c>
      <c r="J22" s="72">
        <v>0.54</v>
      </c>
      <c r="K22" s="70">
        <f t="shared" si="3"/>
        <v>12.640499999999999</v>
      </c>
      <c r="L22" s="72">
        <v>0.55000000000000004</v>
      </c>
      <c r="M22" s="77"/>
      <c r="N22" s="78"/>
      <c r="O22" s="74"/>
      <c r="P22" s="75"/>
      <c r="Q22" s="74"/>
      <c r="R22" s="75"/>
      <c r="S22" s="199"/>
      <c r="T22" s="21" t="s">
        <v>251</v>
      </c>
      <c r="U22" s="4" t="s">
        <v>240</v>
      </c>
      <c r="V22" s="21" t="s">
        <v>251</v>
      </c>
      <c r="W22" s="5" t="str">
        <f t="shared" si="1"/>
        <v>*038343024*</v>
      </c>
    </row>
    <row r="23" spans="5:23" s="5" customFormat="1" ht="102.75" hidden="1" customHeight="1" x14ac:dyDescent="0.25">
      <c r="E23" s="181" t="s">
        <v>125</v>
      </c>
      <c r="F23" s="15" t="s">
        <v>99</v>
      </c>
      <c r="G23" s="181" t="s">
        <v>261</v>
      </c>
      <c r="H23" s="66">
        <v>9.91</v>
      </c>
      <c r="I23" s="70">
        <f>H23*(1-J23)</f>
        <v>6.2433000000000005</v>
      </c>
      <c r="J23" s="72">
        <v>0.37</v>
      </c>
      <c r="K23" s="70">
        <f>H23*(1-L23)</f>
        <v>6.0450999999999997</v>
      </c>
      <c r="L23" s="88">
        <v>0.39</v>
      </c>
      <c r="M23" s="73">
        <f>H23*(1-N23)</f>
        <v>5.8469000000000007</v>
      </c>
      <c r="N23" s="72">
        <v>0.41</v>
      </c>
      <c r="O23" s="74"/>
      <c r="P23" s="75"/>
      <c r="Q23" s="74"/>
      <c r="R23" s="75"/>
      <c r="S23" s="200"/>
      <c r="T23" s="21"/>
      <c r="U23" s="4"/>
      <c r="V23" s="21"/>
    </row>
    <row r="24" spans="5:23" s="5" customFormat="1" ht="104.25" customHeight="1" x14ac:dyDescent="0.25">
      <c r="E24" s="181" t="s">
        <v>547</v>
      </c>
      <c r="F24" s="299" t="s">
        <v>548</v>
      </c>
      <c r="G24" s="181" t="s">
        <v>549</v>
      </c>
      <c r="H24" s="66">
        <v>53.25</v>
      </c>
      <c r="I24" s="288">
        <f>H24*(1-J24)</f>
        <v>33.547499999999999</v>
      </c>
      <c r="J24" s="72">
        <v>0.37</v>
      </c>
      <c r="K24" s="288">
        <f>H24*(1-L24)</f>
        <v>32.482500000000002</v>
      </c>
      <c r="L24" s="88">
        <v>0.39</v>
      </c>
      <c r="M24" s="85"/>
      <c r="N24" s="287"/>
      <c r="O24" s="74"/>
      <c r="P24" s="75"/>
      <c r="Q24" s="74"/>
      <c r="R24" s="75"/>
      <c r="S24" s="199"/>
      <c r="T24" s="21"/>
      <c r="U24" s="4"/>
      <c r="V24" s="21"/>
    </row>
    <row r="25" spans="5:23" s="5" customFormat="1" ht="102.75" hidden="1" customHeight="1" x14ac:dyDescent="0.25">
      <c r="E25" s="181" t="s">
        <v>126</v>
      </c>
      <c r="F25" s="14" t="s">
        <v>12</v>
      </c>
      <c r="G25" s="181" t="s">
        <v>262</v>
      </c>
      <c r="H25" s="66">
        <v>20.82</v>
      </c>
      <c r="I25" s="70">
        <f t="shared" ref="I25:I26" si="4">H25*(1-J25)</f>
        <v>10.799333999999998</v>
      </c>
      <c r="J25" s="88">
        <v>0.48130000000000001</v>
      </c>
      <c r="K25" s="83"/>
      <c r="L25" s="84"/>
      <c r="M25" s="85"/>
      <c r="N25" s="78">
        <f>L25</f>
        <v>0</v>
      </c>
      <c r="O25" s="74"/>
      <c r="P25" s="75"/>
      <c r="Q25" s="74"/>
      <c r="R25" s="75"/>
      <c r="S25" s="199"/>
      <c r="T25" s="21"/>
      <c r="U25" s="4"/>
      <c r="V25" s="21"/>
    </row>
    <row r="26" spans="5:23" s="5" customFormat="1" ht="104.25" customHeight="1" x14ac:dyDescent="0.25">
      <c r="E26" s="181" t="s">
        <v>127</v>
      </c>
      <c r="F26" s="14" t="s">
        <v>103</v>
      </c>
      <c r="G26" s="181" t="s">
        <v>263</v>
      </c>
      <c r="H26" s="66">
        <v>15</v>
      </c>
      <c r="I26" s="70">
        <f t="shared" si="4"/>
        <v>9.75</v>
      </c>
      <c r="J26" s="88">
        <v>0.35</v>
      </c>
      <c r="K26" s="91">
        <f>H26*(1-L26)</f>
        <v>9.6</v>
      </c>
      <c r="L26" s="92">
        <v>0.36</v>
      </c>
      <c r="M26" s="93">
        <f>H26*(1-N26)</f>
        <v>9.375</v>
      </c>
      <c r="N26" s="94">
        <v>0.375</v>
      </c>
      <c r="O26" s="74"/>
      <c r="P26" s="75"/>
      <c r="Q26" s="74"/>
      <c r="R26" s="75"/>
      <c r="S26" s="199"/>
      <c r="T26" s="21"/>
      <c r="U26" s="4"/>
      <c r="V26" s="21"/>
    </row>
    <row r="27" spans="5:23" s="5" customFormat="1" ht="104.25" customHeight="1" x14ac:dyDescent="0.25">
      <c r="E27" s="181" t="s">
        <v>478</v>
      </c>
      <c r="F27" s="19" t="s">
        <v>479</v>
      </c>
      <c r="G27" s="181" t="s">
        <v>480</v>
      </c>
      <c r="H27" s="66">
        <v>63.2</v>
      </c>
      <c r="I27" s="102">
        <f t="shared" ref="I27:I35" si="5">H27*(1-J27)</f>
        <v>40.100400000000008</v>
      </c>
      <c r="J27" s="152">
        <v>0.36549999999999999</v>
      </c>
      <c r="K27" s="83"/>
      <c r="L27" s="84"/>
      <c r="M27" s="85"/>
      <c r="N27" s="78">
        <f>L27</f>
        <v>0</v>
      </c>
      <c r="O27" s="74"/>
      <c r="P27" s="75"/>
      <c r="Q27" s="74"/>
      <c r="R27" s="75"/>
      <c r="S27" s="199"/>
      <c r="T27" s="21"/>
      <c r="U27" s="4"/>
      <c r="V27" s="21"/>
    </row>
    <row r="28" spans="5:23" s="5" customFormat="1" ht="104.25" customHeight="1" x14ac:dyDescent="0.25">
      <c r="E28" s="181" t="s">
        <v>128</v>
      </c>
      <c r="F28" s="15" t="s">
        <v>431</v>
      </c>
      <c r="G28" s="181" t="s">
        <v>264</v>
      </c>
      <c r="H28" s="66">
        <v>16.82</v>
      </c>
      <c r="I28" s="95">
        <f>H28*(1-J28)</f>
        <v>11.101199999999999</v>
      </c>
      <c r="J28" s="96">
        <v>0.34</v>
      </c>
      <c r="K28" s="97"/>
      <c r="L28" s="98"/>
      <c r="M28" s="85"/>
      <c r="N28" s="99"/>
      <c r="O28" s="74"/>
      <c r="P28" s="75"/>
      <c r="Q28" s="74"/>
      <c r="R28" s="75"/>
      <c r="S28" s="199"/>
      <c r="T28" s="21"/>
      <c r="U28" s="4"/>
      <c r="V28" s="21"/>
    </row>
    <row r="29" spans="5:23" s="5" customFormat="1" ht="104.25" customHeight="1" x14ac:dyDescent="0.25">
      <c r="E29" s="181" t="s">
        <v>130</v>
      </c>
      <c r="F29" s="42" t="s">
        <v>90</v>
      </c>
      <c r="G29" s="181" t="s">
        <v>266</v>
      </c>
      <c r="H29" s="66">
        <v>140.21</v>
      </c>
      <c r="I29" s="70">
        <f>H29*(1-J29)</f>
        <v>83.424949999999995</v>
      </c>
      <c r="J29" s="71">
        <v>0.40500000000000003</v>
      </c>
      <c r="K29" s="74"/>
      <c r="L29" s="78"/>
      <c r="M29" s="77"/>
      <c r="N29" s="99"/>
      <c r="O29" s="74"/>
      <c r="P29" s="75"/>
      <c r="Q29" s="74"/>
      <c r="R29" s="75"/>
      <c r="S29" s="8"/>
      <c r="T29" s="21"/>
      <c r="U29" s="4"/>
      <c r="V29" s="21"/>
    </row>
    <row r="30" spans="5:23" s="5" customFormat="1" ht="104.25" hidden="1" customHeight="1" x14ac:dyDescent="0.25">
      <c r="E30" s="222" t="s">
        <v>131</v>
      </c>
      <c r="F30" s="15" t="s">
        <v>13</v>
      </c>
      <c r="G30" s="222" t="s">
        <v>267</v>
      </c>
      <c r="H30" s="162">
        <v>9.94</v>
      </c>
      <c r="I30" s="95">
        <f>H30*(1-J30)</f>
        <v>6.3616000000000001</v>
      </c>
      <c r="J30" s="96">
        <v>0.36</v>
      </c>
      <c r="K30" s="95">
        <f>H30*(1-L30)</f>
        <v>6.2124999999999995</v>
      </c>
      <c r="L30" s="248">
        <v>0.375</v>
      </c>
      <c r="M30" s="111"/>
      <c r="N30" s="114"/>
      <c r="O30" s="77"/>
      <c r="P30" s="75"/>
      <c r="Q30" s="77"/>
      <c r="R30" s="75"/>
      <c r="S30" s="199"/>
      <c r="T30" s="21"/>
      <c r="U30" s="4"/>
      <c r="V30" s="21"/>
    </row>
    <row r="31" spans="5:23" s="5" customFormat="1" ht="104.25" customHeight="1" x14ac:dyDescent="0.25">
      <c r="E31" s="222" t="s">
        <v>132</v>
      </c>
      <c r="F31" s="14" t="s">
        <v>14</v>
      </c>
      <c r="G31" s="228" t="s">
        <v>268</v>
      </c>
      <c r="H31" s="66">
        <v>7.17</v>
      </c>
      <c r="I31" s="355" t="s">
        <v>470</v>
      </c>
      <c r="J31" s="356"/>
      <c r="K31" s="355" t="s">
        <v>471</v>
      </c>
      <c r="L31" s="356"/>
      <c r="M31" s="355" t="s">
        <v>499</v>
      </c>
      <c r="N31" s="356"/>
      <c r="O31" s="62"/>
      <c r="P31" s="65"/>
      <c r="Q31" s="62"/>
      <c r="R31" s="65"/>
      <c r="S31" s="208"/>
      <c r="T31" s="21"/>
      <c r="U31" s="4"/>
      <c r="V31" s="21"/>
    </row>
    <row r="32" spans="5:23" s="5" customFormat="1" ht="104.25" customHeight="1" x14ac:dyDescent="0.25">
      <c r="E32" s="181" t="s">
        <v>135</v>
      </c>
      <c r="F32" s="15" t="s">
        <v>562</v>
      </c>
      <c r="G32" s="181" t="s">
        <v>271</v>
      </c>
      <c r="H32" s="115">
        <v>9.91</v>
      </c>
      <c r="I32" s="67">
        <f>H32*(1-J32)</f>
        <v>3.8203049999999994</v>
      </c>
      <c r="J32" s="305">
        <v>0.61450000000000005</v>
      </c>
      <c r="K32" s="74"/>
      <c r="L32" s="78"/>
      <c r="M32" s="77"/>
      <c r="N32" s="99"/>
      <c r="O32" s="62"/>
      <c r="P32" s="65"/>
      <c r="Q32" s="62"/>
      <c r="R32" s="65"/>
      <c r="S32" s="208"/>
      <c r="T32" s="21"/>
      <c r="U32" s="4"/>
      <c r="V32" s="21"/>
    </row>
    <row r="33" spans="5:23" s="5" customFormat="1" ht="104.25" customHeight="1" thickBot="1" x14ac:dyDescent="0.3">
      <c r="E33" s="181" t="s">
        <v>135</v>
      </c>
      <c r="F33" s="293" t="s">
        <v>560</v>
      </c>
      <c r="G33" s="181" t="s">
        <v>271</v>
      </c>
      <c r="H33" s="115">
        <v>9.91</v>
      </c>
      <c r="I33" s="67">
        <f>H33*(1-J33)</f>
        <v>3.4903019999999998</v>
      </c>
      <c r="J33" s="305">
        <v>0.64780000000000004</v>
      </c>
      <c r="K33" s="64"/>
      <c r="L33" s="69"/>
      <c r="M33" s="62"/>
      <c r="N33" s="63"/>
      <c r="O33" s="62"/>
      <c r="P33" s="65"/>
      <c r="Q33" s="348" t="s">
        <v>512</v>
      </c>
      <c r="R33" s="349"/>
      <c r="S33" s="199"/>
      <c r="T33" s="21"/>
      <c r="U33" s="4"/>
      <c r="V33" s="21"/>
    </row>
    <row r="34" spans="5:23" s="5" customFormat="1" ht="104.25" hidden="1" customHeight="1" thickBot="1" x14ac:dyDescent="0.3">
      <c r="E34" s="181" t="s">
        <v>400</v>
      </c>
      <c r="F34" s="14" t="s">
        <v>401</v>
      </c>
      <c r="G34" s="181" t="s">
        <v>402</v>
      </c>
      <c r="H34" s="66">
        <v>16.55</v>
      </c>
      <c r="I34" s="70">
        <f t="shared" si="5"/>
        <v>9.93</v>
      </c>
      <c r="J34" s="101">
        <v>0.4</v>
      </c>
      <c r="K34" s="70">
        <f>H34*(1-L34)</f>
        <v>9.599000000000002</v>
      </c>
      <c r="L34" s="101">
        <v>0.42</v>
      </c>
      <c r="M34" s="77"/>
      <c r="N34" s="99"/>
      <c r="O34" s="74"/>
      <c r="P34" s="75"/>
      <c r="Q34" s="74"/>
      <c r="R34" s="75"/>
      <c r="S34" s="306" t="s">
        <v>605</v>
      </c>
      <c r="T34" s="21"/>
      <c r="U34" s="4"/>
      <c r="V34" s="21"/>
    </row>
    <row r="35" spans="5:23" s="5" customFormat="1" ht="104.25" hidden="1" customHeight="1" x14ac:dyDescent="0.25">
      <c r="E35" s="181" t="s">
        <v>556</v>
      </c>
      <c r="F35" s="240" t="s">
        <v>482</v>
      </c>
      <c r="G35" s="181" t="s">
        <v>483</v>
      </c>
      <c r="H35" s="66">
        <v>5.73</v>
      </c>
      <c r="I35" s="102">
        <f t="shared" si="5"/>
        <v>3.6672000000000002</v>
      </c>
      <c r="J35" s="96">
        <v>0.36</v>
      </c>
      <c r="K35" s="102">
        <f t="shared" ref="K35" si="6">H35*(1-L35)</f>
        <v>3.6099000000000001</v>
      </c>
      <c r="L35" s="92">
        <v>0.37</v>
      </c>
      <c r="M35" s="77"/>
      <c r="N35" s="78"/>
      <c r="O35" s="74"/>
      <c r="P35" s="75"/>
      <c r="Q35" s="74"/>
      <c r="R35" s="75"/>
      <c r="S35" s="306" t="s">
        <v>598</v>
      </c>
      <c r="T35" s="21"/>
      <c r="U35" s="4"/>
      <c r="V35" s="21"/>
    </row>
    <row r="36" spans="5:23" s="5" customFormat="1" ht="104.25" hidden="1" customHeight="1" x14ac:dyDescent="0.25">
      <c r="E36" s="181" t="s">
        <v>556</v>
      </c>
      <c r="F36" s="19" t="s">
        <v>482</v>
      </c>
      <c r="G36" s="181" t="s">
        <v>483</v>
      </c>
      <c r="H36" s="66">
        <v>5.73</v>
      </c>
      <c r="I36" s="70">
        <f t="shared" ref="I36" si="7">H36*(1-J36)</f>
        <v>3.5526000000000004</v>
      </c>
      <c r="J36" s="88">
        <v>0.38</v>
      </c>
      <c r="K36" s="91">
        <f>H36*(1-L36)</f>
        <v>3.4380000000000002</v>
      </c>
      <c r="L36" s="92">
        <v>0.4</v>
      </c>
      <c r="M36" s="85"/>
      <c r="N36" s="78"/>
      <c r="O36" s="74"/>
      <c r="P36" s="75"/>
      <c r="Q36" s="74"/>
      <c r="R36" s="75"/>
      <c r="S36" s="263"/>
      <c r="T36" s="21"/>
      <c r="U36" s="4"/>
      <c r="V36" s="21"/>
    </row>
    <row r="37" spans="5:23" s="5" customFormat="1" ht="104.25" hidden="1" customHeight="1" x14ac:dyDescent="0.25">
      <c r="E37" s="181" t="s">
        <v>409</v>
      </c>
      <c r="F37" s="19" t="s">
        <v>410</v>
      </c>
      <c r="G37" s="181" t="s">
        <v>466</v>
      </c>
      <c r="H37" s="66">
        <v>7.71</v>
      </c>
      <c r="I37" s="102">
        <f>H37*(1-J37)</f>
        <v>5.0885999999999996</v>
      </c>
      <c r="J37" s="88">
        <v>0.34</v>
      </c>
      <c r="K37" s="77"/>
      <c r="L37" s="99"/>
      <c r="M37" s="77"/>
      <c r="N37" s="99"/>
      <c r="O37" s="74"/>
      <c r="P37" s="75"/>
      <c r="Q37" s="74"/>
      <c r="R37" s="75"/>
      <c r="S37" s="306" t="s">
        <v>553</v>
      </c>
      <c r="T37" s="21"/>
      <c r="U37" s="4"/>
      <c r="V37" s="21"/>
    </row>
    <row r="38" spans="5:23" s="5" customFormat="1" ht="104.25" hidden="1" customHeight="1" thickBot="1" x14ac:dyDescent="0.3">
      <c r="E38" s="181" t="s">
        <v>490</v>
      </c>
      <c r="F38" s="311" t="s">
        <v>491</v>
      </c>
      <c r="G38" s="181" t="s">
        <v>492</v>
      </c>
      <c r="H38" s="66">
        <v>8.57</v>
      </c>
      <c r="I38" s="102">
        <f t="shared" ref="I38" si="8">H38*(1-J38)</f>
        <v>5.6561999999999992</v>
      </c>
      <c r="J38" s="88">
        <v>0.34</v>
      </c>
      <c r="K38" s="77"/>
      <c r="L38" s="99"/>
      <c r="M38" s="77"/>
      <c r="N38" s="99"/>
      <c r="O38" s="74"/>
      <c r="P38" s="75"/>
      <c r="Q38" s="74"/>
      <c r="R38" s="75"/>
      <c r="S38" s="306" t="s">
        <v>579</v>
      </c>
      <c r="T38" s="21"/>
      <c r="U38" s="4"/>
      <c r="V38" s="21"/>
    </row>
    <row r="39" spans="5:23" s="5" customFormat="1" ht="32.25" thickBot="1" x14ac:dyDescent="0.3">
      <c r="E39" s="31"/>
      <c r="F39" s="32"/>
      <c r="G39" s="33"/>
      <c r="H39" s="58"/>
      <c r="I39" s="345" t="s">
        <v>69</v>
      </c>
      <c r="J39" s="346"/>
      <c r="K39" s="353" t="s">
        <v>66</v>
      </c>
      <c r="L39" s="354"/>
      <c r="M39" s="347" t="s">
        <v>67</v>
      </c>
      <c r="N39" s="346"/>
      <c r="O39" s="345" t="s">
        <v>68</v>
      </c>
      <c r="P39" s="346"/>
      <c r="Q39" s="345" t="s">
        <v>606</v>
      </c>
      <c r="R39" s="346"/>
      <c r="S39" s="34"/>
      <c r="T39" s="21"/>
      <c r="U39" s="4"/>
      <c r="V39" s="21"/>
    </row>
    <row r="40" spans="5:23" s="5" customFormat="1" ht="53.25" thickBot="1" x14ac:dyDescent="0.3">
      <c r="E40" s="29" t="s">
        <v>0</v>
      </c>
      <c r="F40" s="26" t="s">
        <v>1</v>
      </c>
      <c r="G40" s="30" t="s">
        <v>368</v>
      </c>
      <c r="H40" s="49" t="s">
        <v>2</v>
      </c>
      <c r="I40" s="36" t="s">
        <v>3</v>
      </c>
      <c r="J40" s="50" t="s">
        <v>4</v>
      </c>
      <c r="K40" s="36" t="s">
        <v>3</v>
      </c>
      <c r="L40" s="51" t="s">
        <v>4</v>
      </c>
      <c r="M40" s="52" t="s">
        <v>3</v>
      </c>
      <c r="N40" s="53" t="s">
        <v>4</v>
      </c>
      <c r="O40" s="36" t="s">
        <v>3</v>
      </c>
      <c r="P40" s="37" t="s">
        <v>4</v>
      </c>
      <c r="Q40" s="36" t="s">
        <v>3</v>
      </c>
      <c r="R40" s="37" t="s">
        <v>4</v>
      </c>
      <c r="S40" s="185" t="s">
        <v>554</v>
      </c>
      <c r="T40" s="21"/>
      <c r="U40" s="4"/>
      <c r="V40" s="21"/>
    </row>
    <row r="41" spans="5:23" s="5" customFormat="1" ht="104.25" hidden="1" customHeight="1" x14ac:dyDescent="0.25">
      <c r="E41" s="181" t="s">
        <v>481</v>
      </c>
      <c r="F41" s="19" t="s">
        <v>482</v>
      </c>
      <c r="G41" s="181" t="s">
        <v>483</v>
      </c>
      <c r="H41" s="66">
        <v>5.73</v>
      </c>
      <c r="I41" s="70">
        <f t="shared" ref="I41" si="9">H41*(1-J41)</f>
        <v>3.5526000000000004</v>
      </c>
      <c r="J41" s="88">
        <v>0.38</v>
      </c>
      <c r="K41" s="91">
        <f>H41*(1-L41)</f>
        <v>3.4380000000000002</v>
      </c>
      <c r="L41" s="92">
        <v>0.4</v>
      </c>
      <c r="M41" s="85"/>
      <c r="N41" s="78"/>
      <c r="O41" s="74"/>
      <c r="P41" s="75"/>
      <c r="Q41" s="74"/>
      <c r="R41" s="75"/>
      <c r="S41" s="263"/>
      <c r="T41" s="21"/>
      <c r="U41" s="4"/>
      <c r="V41" s="21"/>
    </row>
    <row r="42" spans="5:23" s="5" customFormat="1" ht="104.25" hidden="1" customHeight="1" x14ac:dyDescent="0.25">
      <c r="E42" s="181" t="s">
        <v>129</v>
      </c>
      <c r="F42" s="14" t="s">
        <v>104</v>
      </c>
      <c r="G42" s="181" t="s">
        <v>265</v>
      </c>
      <c r="H42" s="66">
        <v>14.32</v>
      </c>
      <c r="I42" s="70">
        <f>H42*(1-J42)</f>
        <v>8.878400000000001</v>
      </c>
      <c r="J42" s="101">
        <v>0.38</v>
      </c>
      <c r="K42" s="91">
        <f>H42*(1-L42)</f>
        <v>8.5920000000000005</v>
      </c>
      <c r="L42" s="92">
        <v>0.4</v>
      </c>
      <c r="M42" s="93">
        <f>H42*(1-N42)</f>
        <v>8.1624000000000017</v>
      </c>
      <c r="N42" s="92">
        <v>0.43</v>
      </c>
      <c r="O42" s="74"/>
      <c r="P42" s="75"/>
      <c r="Q42" s="74"/>
      <c r="R42" s="75"/>
      <c r="S42" s="199"/>
      <c r="T42" s="21"/>
      <c r="U42" s="4"/>
      <c r="V42" s="21"/>
    </row>
    <row r="43" spans="5:23" s="5" customFormat="1" ht="104.25" hidden="1" customHeight="1" x14ac:dyDescent="0.25">
      <c r="E43" s="181" t="s">
        <v>133</v>
      </c>
      <c r="F43" s="14" t="s">
        <v>15</v>
      </c>
      <c r="G43" s="181" t="s">
        <v>269</v>
      </c>
      <c r="H43" s="66">
        <v>6.56</v>
      </c>
      <c r="I43" s="70">
        <f>H43*(1-J43)</f>
        <v>4.2640000000000002</v>
      </c>
      <c r="J43" s="88">
        <v>0.35</v>
      </c>
      <c r="K43" s="91">
        <f>H43*(1-L43)</f>
        <v>4.1983999999999995</v>
      </c>
      <c r="L43" s="92">
        <v>0.36</v>
      </c>
      <c r="M43" s="77">
        <f t="shared" ref="M43:N43" si="10">K43</f>
        <v>4.1983999999999995</v>
      </c>
      <c r="N43" s="99">
        <f t="shared" si="10"/>
        <v>0.36</v>
      </c>
      <c r="O43" s="74"/>
      <c r="P43" s="75"/>
      <c r="Q43" s="74"/>
      <c r="R43" s="75"/>
      <c r="S43" s="201"/>
      <c r="T43" s="21"/>
      <c r="U43" s="4"/>
      <c r="V43" s="21"/>
    </row>
    <row r="44" spans="5:23" s="5" customFormat="1" ht="104.25" hidden="1" customHeight="1" x14ac:dyDescent="0.25">
      <c r="E44" s="181" t="s">
        <v>134</v>
      </c>
      <c r="F44" s="14" t="s">
        <v>16</v>
      </c>
      <c r="G44" s="181" t="s">
        <v>270</v>
      </c>
      <c r="H44" s="66">
        <v>5.56</v>
      </c>
      <c r="I44" s="102">
        <f t="shared" ref="I44" si="11">H44*(1-J44)</f>
        <v>3.6695999999999991</v>
      </c>
      <c r="J44" s="87">
        <v>0.34</v>
      </c>
      <c r="K44" s="102">
        <f>H44*(1-L44)</f>
        <v>3.6139999999999999</v>
      </c>
      <c r="L44" s="92">
        <v>0.35</v>
      </c>
      <c r="M44" s="138">
        <f>H44*(1-N44)</f>
        <v>3.5583999999999998</v>
      </c>
      <c r="N44" s="314">
        <v>0.36</v>
      </c>
      <c r="O44" s="74">
        <f>M44</f>
        <v>3.5583999999999998</v>
      </c>
      <c r="P44" s="75">
        <f>N44</f>
        <v>0.36</v>
      </c>
      <c r="Q44" s="74">
        <f>O44</f>
        <v>3.5583999999999998</v>
      </c>
      <c r="R44" s="75">
        <f>P44</f>
        <v>0.36</v>
      </c>
      <c r="S44" s="200"/>
      <c r="T44" s="21"/>
      <c r="U44" s="4"/>
      <c r="V44" s="21"/>
    </row>
    <row r="45" spans="5:23" s="5" customFormat="1" ht="104.25" customHeight="1" x14ac:dyDescent="0.25">
      <c r="E45" s="181" t="s">
        <v>136</v>
      </c>
      <c r="F45" s="14" t="s">
        <v>105</v>
      </c>
      <c r="G45" s="181" t="s">
        <v>272</v>
      </c>
      <c r="H45" s="66">
        <v>18.809999999999999</v>
      </c>
      <c r="I45" s="70">
        <f>H45*(1-J45)</f>
        <v>10.909800000000001</v>
      </c>
      <c r="J45" s="72">
        <v>0.42</v>
      </c>
      <c r="K45" s="105">
        <f>H45*(1-L45)</f>
        <v>10.5336</v>
      </c>
      <c r="L45" s="101">
        <v>0.44</v>
      </c>
      <c r="M45" s="77"/>
      <c r="N45" s="99"/>
      <c r="O45" s="74"/>
      <c r="P45" s="75"/>
      <c r="Q45" s="74"/>
      <c r="R45" s="75"/>
      <c r="S45" s="199"/>
      <c r="T45" s="21"/>
      <c r="U45" s="4"/>
      <c r="V45" s="21"/>
    </row>
    <row r="46" spans="5:23" s="5" customFormat="1" ht="104.25" customHeight="1" x14ac:dyDescent="0.25">
      <c r="E46" s="181" t="s">
        <v>137</v>
      </c>
      <c r="F46" s="14" t="s">
        <v>92</v>
      </c>
      <c r="G46" s="181" t="s">
        <v>273</v>
      </c>
      <c r="H46" s="66">
        <v>18.809999999999999</v>
      </c>
      <c r="I46" s="70">
        <f t="shared" ref="I46:I47" si="12">H46*(1-J46)</f>
        <v>8.2763999999999989</v>
      </c>
      <c r="J46" s="72">
        <v>0.56000000000000005</v>
      </c>
      <c r="K46" s="74"/>
      <c r="L46" s="78"/>
      <c r="M46" s="77"/>
      <c r="N46" s="99"/>
      <c r="O46" s="74"/>
      <c r="P46" s="75"/>
      <c r="Q46" s="74"/>
      <c r="R46" s="75"/>
      <c r="S46" s="199"/>
      <c r="T46" s="21"/>
      <c r="U46" s="4"/>
      <c r="V46" s="21"/>
    </row>
    <row r="47" spans="5:23" s="5" customFormat="1" ht="102" hidden="1" customHeight="1" x14ac:dyDescent="0.25">
      <c r="E47" s="222" t="s">
        <v>138</v>
      </c>
      <c r="F47" s="14" t="s">
        <v>76</v>
      </c>
      <c r="G47" s="189" t="s">
        <v>274</v>
      </c>
      <c r="H47" s="163">
        <v>17.170000000000002</v>
      </c>
      <c r="I47" s="67">
        <f t="shared" si="12"/>
        <v>10.902950000000001</v>
      </c>
      <c r="J47" s="315">
        <v>0.36499999999999999</v>
      </c>
      <c r="K47" s="67">
        <f>H47*(1-L47)</f>
        <v>10.559550000000002</v>
      </c>
      <c r="L47" s="315">
        <v>0.38500000000000001</v>
      </c>
      <c r="M47" s="136">
        <f>H47*(1-N47)</f>
        <v>10.302000000000001</v>
      </c>
      <c r="N47" s="135">
        <v>0.4</v>
      </c>
      <c r="O47" s="62"/>
      <c r="P47" s="65"/>
      <c r="Q47" s="62"/>
      <c r="R47" s="65"/>
      <c r="S47" s="280"/>
      <c r="T47" s="21"/>
      <c r="U47" s="4"/>
      <c r="V47" s="21"/>
    </row>
    <row r="48" spans="5:23" s="5" customFormat="1" ht="104.25" hidden="1" customHeight="1" x14ac:dyDescent="0.25">
      <c r="E48" s="181" t="s">
        <v>139</v>
      </c>
      <c r="F48" s="14" t="s">
        <v>17</v>
      </c>
      <c r="G48" s="181" t="s">
        <v>275</v>
      </c>
      <c r="H48" s="66">
        <v>15.91</v>
      </c>
      <c r="I48" s="67">
        <f t="shared" ref="I48:I51" si="13">H48*(1-J48)</f>
        <v>6.9701710000000006</v>
      </c>
      <c r="J48" s="315">
        <v>0.56189999999999996</v>
      </c>
      <c r="K48" s="67">
        <f>H48*(1-L48)</f>
        <v>6.7394759999999998</v>
      </c>
      <c r="L48" s="315">
        <v>0.57640000000000002</v>
      </c>
      <c r="M48" s="136">
        <f>H48*(1-N48)</f>
        <v>6.2796770000000013</v>
      </c>
      <c r="N48" s="266">
        <v>0.60529999999999995</v>
      </c>
      <c r="O48" s="74"/>
      <c r="P48" s="75"/>
      <c r="Q48" s="74"/>
      <c r="R48" s="75"/>
      <c r="S48" s="199"/>
      <c r="T48" s="21" t="s">
        <v>251</v>
      </c>
      <c r="U48" s="4" t="s">
        <v>241</v>
      </c>
      <c r="V48" s="21" t="s">
        <v>251</v>
      </c>
      <c r="W48" s="5" t="str">
        <f>CONCATENATE(T48&amp;U48&amp;V48)</f>
        <v>*023404231*</v>
      </c>
    </row>
    <row r="49" spans="5:26" s="5" customFormat="1" ht="104.25" hidden="1" customHeight="1" x14ac:dyDescent="0.25">
      <c r="E49" s="181" t="s">
        <v>467</v>
      </c>
      <c r="F49" s="14" t="s">
        <v>468</v>
      </c>
      <c r="G49" s="181" t="s">
        <v>469</v>
      </c>
      <c r="H49" s="66">
        <v>7.05</v>
      </c>
      <c r="I49" s="102">
        <f t="shared" si="13"/>
        <v>4.5825000000000005</v>
      </c>
      <c r="J49" s="143">
        <v>0.35</v>
      </c>
      <c r="K49" s="64"/>
      <c r="L49" s="78"/>
      <c r="M49" s="77"/>
      <c r="N49" s="99"/>
      <c r="O49" s="74"/>
      <c r="P49" s="75"/>
      <c r="Q49" s="74"/>
      <c r="R49" s="75"/>
      <c r="S49" s="306" t="s">
        <v>592</v>
      </c>
      <c r="T49" s="21"/>
      <c r="U49" s="4"/>
      <c r="V49" s="21"/>
    </row>
    <row r="50" spans="5:26" s="5" customFormat="1" ht="104.25" customHeight="1" x14ac:dyDescent="0.25">
      <c r="E50" s="181" t="s">
        <v>569</v>
      </c>
      <c r="F50" s="19" t="s">
        <v>586</v>
      </c>
      <c r="G50" s="181" t="s">
        <v>276</v>
      </c>
      <c r="H50" s="66">
        <v>10.63</v>
      </c>
      <c r="I50" s="102">
        <f>H50*(1-J50)</f>
        <v>6.6969000000000003</v>
      </c>
      <c r="J50" s="107">
        <v>0.37</v>
      </c>
      <c r="K50" s="73">
        <f>H50-(H50*L50)</f>
        <v>6.4311500000000006</v>
      </c>
      <c r="L50" s="133">
        <v>0.39500000000000002</v>
      </c>
      <c r="M50" s="77"/>
      <c r="N50" s="99"/>
      <c r="O50" s="74"/>
      <c r="P50" s="75"/>
      <c r="Q50" s="74"/>
      <c r="R50" s="75"/>
      <c r="S50" s="307"/>
      <c r="T50" s="21"/>
      <c r="U50" s="4"/>
      <c r="V50" s="21"/>
    </row>
    <row r="51" spans="5:26" s="5" customFormat="1" ht="104.25" customHeight="1" x14ac:dyDescent="0.25">
      <c r="E51" s="181" t="s">
        <v>140</v>
      </c>
      <c r="F51" s="14" t="s">
        <v>18</v>
      </c>
      <c r="G51" s="181" t="s">
        <v>276</v>
      </c>
      <c r="H51" s="66">
        <v>11.43</v>
      </c>
      <c r="I51" s="70">
        <f t="shared" si="13"/>
        <v>7.5437999999999992</v>
      </c>
      <c r="J51" s="72">
        <v>0.34</v>
      </c>
      <c r="K51" s="70">
        <f>H51*(1-L51)</f>
        <v>7.48665</v>
      </c>
      <c r="L51" s="108">
        <v>0.34499999999999997</v>
      </c>
      <c r="M51" s="73">
        <f>H51*(1-N51)</f>
        <v>7.4295</v>
      </c>
      <c r="N51" s="101">
        <v>0.35</v>
      </c>
      <c r="O51" s="74"/>
      <c r="P51" s="75"/>
      <c r="Q51" s="74"/>
      <c r="R51" s="75"/>
      <c r="S51" s="230"/>
      <c r="T51" s="21"/>
      <c r="U51" s="4"/>
      <c r="V51" s="21"/>
    </row>
    <row r="52" spans="5:26" s="5" customFormat="1" ht="104.25" customHeight="1" x14ac:dyDescent="0.25">
      <c r="E52" s="181" t="s">
        <v>141</v>
      </c>
      <c r="F52" s="14" t="s">
        <v>19</v>
      </c>
      <c r="G52" s="181" t="s">
        <v>277</v>
      </c>
      <c r="H52" s="66">
        <v>6.24</v>
      </c>
      <c r="I52" s="70">
        <f t="shared" ref="I52:I53" si="14">H52*(1-J52)</f>
        <v>3.9624000000000001</v>
      </c>
      <c r="J52" s="71">
        <v>0.36499999999999999</v>
      </c>
      <c r="K52" s="64"/>
      <c r="L52" s="78"/>
      <c r="M52" s="77"/>
      <c r="N52" s="99"/>
      <c r="O52" s="74"/>
      <c r="P52" s="75"/>
      <c r="Q52" s="74"/>
      <c r="R52" s="75"/>
      <c r="S52" s="199"/>
      <c r="T52" s="21"/>
      <c r="U52" s="4"/>
      <c r="V52" s="21"/>
    </row>
    <row r="53" spans="5:26" s="5" customFormat="1" ht="104.25" customHeight="1" x14ac:dyDescent="0.25">
      <c r="E53" s="181" t="s">
        <v>369</v>
      </c>
      <c r="F53" s="14" t="s">
        <v>370</v>
      </c>
      <c r="G53" s="181" t="s">
        <v>371</v>
      </c>
      <c r="H53" s="66">
        <v>10.029999999999999</v>
      </c>
      <c r="I53" s="70">
        <f t="shared" si="14"/>
        <v>6.2185999999999995</v>
      </c>
      <c r="J53" s="72">
        <v>0.38</v>
      </c>
      <c r="K53" s="91">
        <f>H53*(1-L53)</f>
        <v>6.1182999999999996</v>
      </c>
      <c r="L53" s="92">
        <v>0.39</v>
      </c>
      <c r="M53" s="109">
        <f>H53*(1-N53)</f>
        <v>6.0179999999999998</v>
      </c>
      <c r="N53" s="110">
        <v>0.4</v>
      </c>
      <c r="O53" s="74"/>
      <c r="P53" s="75"/>
      <c r="Q53" s="74"/>
      <c r="R53" s="75"/>
      <c r="S53" s="199"/>
      <c r="T53" s="21"/>
      <c r="U53" s="4"/>
      <c r="V53" s="21"/>
    </row>
    <row r="54" spans="5:26" s="5" customFormat="1" ht="104.25" customHeight="1" x14ac:dyDescent="0.25">
      <c r="E54" s="181" t="s">
        <v>142</v>
      </c>
      <c r="F54" s="14" t="s">
        <v>87</v>
      </c>
      <c r="G54" s="181" t="s">
        <v>278</v>
      </c>
      <c r="H54" s="66">
        <v>31.32</v>
      </c>
      <c r="I54" s="70">
        <f t="shared" ref="I54:I66" si="15">H54*(1-J54)</f>
        <v>10.805399999999999</v>
      </c>
      <c r="J54" s="71">
        <v>0.65500000000000003</v>
      </c>
      <c r="K54" s="74"/>
      <c r="L54" s="78"/>
      <c r="M54" s="111"/>
      <c r="N54" s="112"/>
      <c r="O54" s="74"/>
      <c r="P54" s="75"/>
      <c r="Q54" s="74"/>
      <c r="R54" s="75"/>
      <c r="S54" s="199"/>
      <c r="T54" s="21"/>
      <c r="U54" s="4"/>
      <c r="V54" s="21"/>
    </row>
    <row r="55" spans="5:26" s="5" customFormat="1" ht="104.25" hidden="1" customHeight="1" x14ac:dyDescent="0.25">
      <c r="E55" s="181" t="s">
        <v>144</v>
      </c>
      <c r="F55" s="179" t="s">
        <v>21</v>
      </c>
      <c r="G55" s="181" t="s">
        <v>280</v>
      </c>
      <c r="H55" s="66">
        <v>16.64</v>
      </c>
      <c r="I55" s="70">
        <f t="shared" si="15"/>
        <v>10.150399999999999</v>
      </c>
      <c r="J55" s="88">
        <v>0.39</v>
      </c>
      <c r="K55" s="74">
        <f t="shared" ref="K55:R55" si="16">I55</f>
        <v>10.150399999999999</v>
      </c>
      <c r="L55" s="78">
        <f t="shared" si="16"/>
        <v>0.39</v>
      </c>
      <c r="M55" s="77">
        <f t="shared" si="16"/>
        <v>10.150399999999999</v>
      </c>
      <c r="N55" s="99">
        <f t="shared" si="16"/>
        <v>0.39</v>
      </c>
      <c r="O55" s="74">
        <f t="shared" si="16"/>
        <v>10.150399999999999</v>
      </c>
      <c r="P55" s="75">
        <f t="shared" si="16"/>
        <v>0.39</v>
      </c>
      <c r="Q55" s="74">
        <f t="shared" si="16"/>
        <v>10.150399999999999</v>
      </c>
      <c r="R55" s="75">
        <f t="shared" si="16"/>
        <v>0.39</v>
      </c>
      <c r="S55" s="332">
        <v>122</v>
      </c>
      <c r="T55" s="21"/>
      <c r="U55" s="4"/>
      <c r="V55" s="21"/>
      <c r="Z55" s="5" t="s">
        <v>602</v>
      </c>
    </row>
    <row r="56" spans="5:26" s="5" customFormat="1" ht="104.25" customHeight="1" x14ac:dyDescent="0.25">
      <c r="E56" s="181" t="s">
        <v>143</v>
      </c>
      <c r="F56" s="14" t="s">
        <v>20</v>
      </c>
      <c r="G56" s="181" t="s">
        <v>279</v>
      </c>
      <c r="H56" s="66">
        <v>15.41</v>
      </c>
      <c r="I56" s="70">
        <f t="shared" ref="I56:I64" si="17">H56*(1-J56)</f>
        <v>9.5541999999999998</v>
      </c>
      <c r="J56" s="88">
        <v>0.38</v>
      </c>
      <c r="K56" s="70">
        <f>H56*(1-L56)</f>
        <v>9.2460000000000004</v>
      </c>
      <c r="L56" s="88">
        <v>0.4</v>
      </c>
      <c r="M56" s="77"/>
      <c r="N56" s="99"/>
      <c r="O56" s="74"/>
      <c r="P56" s="75"/>
      <c r="Q56" s="74"/>
      <c r="R56" s="75"/>
      <c r="S56" s="199"/>
      <c r="T56" s="21"/>
      <c r="U56" s="4"/>
      <c r="V56" s="21"/>
    </row>
    <row r="57" spans="5:26" s="5" customFormat="1" ht="104.25" customHeight="1" x14ac:dyDescent="0.25">
      <c r="E57" s="181" t="s">
        <v>148</v>
      </c>
      <c r="F57" s="16" t="s">
        <v>96</v>
      </c>
      <c r="G57" s="181" t="s">
        <v>283</v>
      </c>
      <c r="H57" s="66">
        <v>13.73</v>
      </c>
      <c r="I57" s="70">
        <f t="shared" si="17"/>
        <v>6.4531000000000001</v>
      </c>
      <c r="J57" s="72">
        <v>0.53</v>
      </c>
      <c r="K57" s="74"/>
      <c r="L57" s="78"/>
      <c r="M57" s="74"/>
      <c r="N57" s="78"/>
      <c r="O57" s="74"/>
      <c r="P57" s="78"/>
      <c r="Q57" s="74"/>
      <c r="R57" s="78"/>
      <c r="S57" s="8"/>
      <c r="T57" s="21"/>
      <c r="U57" s="4"/>
      <c r="V57" s="21"/>
    </row>
    <row r="58" spans="5:26" s="5" customFormat="1" ht="104.25" customHeight="1" x14ac:dyDescent="0.25">
      <c r="E58" s="181" t="s">
        <v>149</v>
      </c>
      <c r="F58" s="16" t="s">
        <v>81</v>
      </c>
      <c r="G58" s="181" t="s">
        <v>284</v>
      </c>
      <c r="H58" s="66">
        <v>23.48</v>
      </c>
      <c r="I58" s="70">
        <f t="shared" si="17"/>
        <v>8.1499079999999999</v>
      </c>
      <c r="J58" s="76">
        <v>0.65290000000000004</v>
      </c>
      <c r="K58" s="74"/>
      <c r="L58" s="78"/>
      <c r="M58" s="77"/>
      <c r="N58" s="78"/>
      <c r="O58" s="74"/>
      <c r="P58" s="103"/>
      <c r="Q58" s="74"/>
      <c r="R58" s="103"/>
      <c r="S58" s="8"/>
      <c r="T58" s="21"/>
      <c r="U58" s="4"/>
      <c r="V58" s="21"/>
    </row>
    <row r="59" spans="5:26" s="5" customFormat="1" ht="104.25" customHeight="1" x14ac:dyDescent="0.25">
      <c r="E59" s="222" t="s">
        <v>607</v>
      </c>
      <c r="F59" s="19" t="s">
        <v>608</v>
      </c>
      <c r="G59" s="222" t="s">
        <v>609</v>
      </c>
      <c r="H59" s="66">
        <v>15.64</v>
      </c>
      <c r="I59" s="102">
        <f>H59*(1-J59)</f>
        <v>9.5404</v>
      </c>
      <c r="J59" s="96">
        <v>0.39</v>
      </c>
      <c r="K59" s="91">
        <f>H59*(1-L59)</f>
        <v>9.1494</v>
      </c>
      <c r="L59" s="279">
        <v>0.41499999999999998</v>
      </c>
      <c r="M59" s="77"/>
      <c r="N59" s="78"/>
      <c r="O59" s="300"/>
      <c r="P59" s="301"/>
      <c r="Q59" s="74"/>
      <c r="R59" s="103"/>
      <c r="S59" s="306" t="s">
        <v>610</v>
      </c>
      <c r="T59" s="21"/>
      <c r="U59" s="4"/>
      <c r="V59" s="21"/>
    </row>
    <row r="60" spans="5:26" s="5" customFormat="1" ht="104.25" customHeight="1" x14ac:dyDescent="0.25">
      <c r="E60" s="181" t="s">
        <v>383</v>
      </c>
      <c r="F60" s="309" t="s">
        <v>22</v>
      </c>
      <c r="G60" s="181" t="s">
        <v>384</v>
      </c>
      <c r="H60" s="122">
        <v>7.58</v>
      </c>
      <c r="I60" s="70">
        <f t="shared" si="17"/>
        <v>4.7397739999999997</v>
      </c>
      <c r="J60" s="310">
        <v>0.37469999999999998</v>
      </c>
      <c r="K60" s="64"/>
      <c r="L60" s="69"/>
      <c r="M60" s="62"/>
      <c r="N60" s="63"/>
      <c r="O60" s="300"/>
      <c r="P60" s="301"/>
      <c r="Q60" s="74"/>
      <c r="R60" s="103"/>
      <c r="S60" s="198"/>
      <c r="T60" s="21"/>
      <c r="U60" s="4"/>
      <c r="V60" s="21"/>
    </row>
    <row r="61" spans="5:26" s="5" customFormat="1" ht="104.25" customHeight="1" x14ac:dyDescent="0.25">
      <c r="E61" s="222" t="s">
        <v>415</v>
      </c>
      <c r="F61" s="16" t="s">
        <v>414</v>
      </c>
      <c r="G61" s="222" t="s">
        <v>416</v>
      </c>
      <c r="H61" s="66">
        <v>8.3800000000000008</v>
      </c>
      <c r="I61" s="95">
        <f t="shared" si="17"/>
        <v>5.0280000000000005</v>
      </c>
      <c r="J61" s="96">
        <v>0.4</v>
      </c>
      <c r="K61" s="95">
        <f t="shared" ref="K61:K65" si="18">H61*(1-L61)</f>
        <v>4.8604000000000012</v>
      </c>
      <c r="L61" s="110">
        <v>0.42</v>
      </c>
      <c r="M61" s="95">
        <f>H61*(1-N61)</f>
        <v>4.7766000000000011</v>
      </c>
      <c r="N61" s="110">
        <v>0.43</v>
      </c>
      <c r="O61" s="74"/>
      <c r="P61" s="103"/>
      <c r="Q61" s="74"/>
      <c r="R61" s="103"/>
      <c r="S61" s="8"/>
      <c r="T61" s="21"/>
      <c r="U61" s="4"/>
      <c r="V61" s="21"/>
    </row>
    <row r="62" spans="5:26" s="5" customFormat="1" ht="104.25" customHeight="1" x14ac:dyDescent="0.25">
      <c r="E62" s="222" t="s">
        <v>377</v>
      </c>
      <c r="F62" s="290" t="s">
        <v>88</v>
      </c>
      <c r="G62" s="222" t="s">
        <v>378</v>
      </c>
      <c r="H62" s="163">
        <v>6.35</v>
      </c>
      <c r="I62" s="70">
        <f t="shared" si="17"/>
        <v>4.0004999999999997</v>
      </c>
      <c r="J62" s="88">
        <v>0.37</v>
      </c>
      <c r="K62" s="70">
        <f t="shared" si="18"/>
        <v>3.8734999999999995</v>
      </c>
      <c r="L62" s="92">
        <v>0.39</v>
      </c>
      <c r="M62" s="70">
        <f>H62*(1-N62)</f>
        <v>3.7465000000000002</v>
      </c>
      <c r="N62" s="92">
        <v>0.41</v>
      </c>
      <c r="O62" s="300"/>
      <c r="P62" s="301"/>
      <c r="Q62" s="74"/>
      <c r="R62" s="103"/>
      <c r="S62" s="198"/>
      <c r="T62" s="21"/>
      <c r="U62" s="4"/>
      <c r="V62" s="21"/>
    </row>
    <row r="63" spans="5:26" s="5" customFormat="1" ht="104.25" customHeight="1" x14ac:dyDescent="0.25">
      <c r="E63" s="181" t="s">
        <v>150</v>
      </c>
      <c r="F63" s="322" t="s">
        <v>72</v>
      </c>
      <c r="G63" s="181" t="s">
        <v>285</v>
      </c>
      <c r="H63" s="125">
        <v>16.61</v>
      </c>
      <c r="I63" s="67">
        <f t="shared" si="17"/>
        <v>9.4593950000000007</v>
      </c>
      <c r="J63" s="317">
        <v>0.43049999999999999</v>
      </c>
      <c r="K63" s="67">
        <f t="shared" si="18"/>
        <v>8.9893319999999992</v>
      </c>
      <c r="L63" s="317">
        <v>0.45879999999999999</v>
      </c>
      <c r="M63" s="134">
        <f>H63*(1-N63)</f>
        <v>8.5192689999999995</v>
      </c>
      <c r="N63" s="318">
        <v>0.48709999999999998</v>
      </c>
      <c r="O63" s="77"/>
      <c r="P63" s="286"/>
      <c r="Q63" s="74"/>
      <c r="R63" s="126"/>
      <c r="S63" s="232"/>
      <c r="T63" s="21"/>
      <c r="U63" s="4"/>
      <c r="V63" s="21"/>
    </row>
    <row r="64" spans="5:26" s="5" customFormat="1" ht="104.25" customHeight="1" x14ac:dyDescent="0.25">
      <c r="E64" s="181" t="s">
        <v>151</v>
      </c>
      <c r="F64" s="18" t="s">
        <v>580</v>
      </c>
      <c r="G64" s="181" t="s">
        <v>286</v>
      </c>
      <c r="H64" s="121">
        <v>10.73</v>
      </c>
      <c r="I64" s="91">
        <f t="shared" si="17"/>
        <v>5.9015000000000004</v>
      </c>
      <c r="J64" s="92">
        <v>0.45</v>
      </c>
      <c r="K64" s="93">
        <f t="shared" si="18"/>
        <v>5.7405499999999989</v>
      </c>
      <c r="L64" s="325">
        <v>0.46500000000000002</v>
      </c>
      <c r="M64" s="77"/>
      <c r="N64" s="128"/>
      <c r="O64" s="77"/>
      <c r="P64" s="286"/>
      <c r="Q64" s="74"/>
      <c r="R64" s="129"/>
      <c r="S64" s="232"/>
      <c r="T64" s="21"/>
      <c r="U64" s="4"/>
      <c r="V64" s="21"/>
    </row>
    <row r="65" spans="5:23" s="5" customFormat="1" ht="104.25" customHeight="1" thickBot="1" x14ac:dyDescent="0.3">
      <c r="E65" s="181" t="s">
        <v>574</v>
      </c>
      <c r="F65" s="240" t="s">
        <v>575</v>
      </c>
      <c r="G65" s="253" t="s">
        <v>576</v>
      </c>
      <c r="H65" s="125">
        <v>11.49</v>
      </c>
      <c r="I65" s="102">
        <f t="shared" ref="I65" si="19">H65*(1-J65)</f>
        <v>6.434400000000001</v>
      </c>
      <c r="J65" s="225">
        <v>0.44</v>
      </c>
      <c r="K65" s="102">
        <f t="shared" si="18"/>
        <v>6.147149999999999</v>
      </c>
      <c r="L65" s="225">
        <v>0.46500000000000002</v>
      </c>
      <c r="M65" s="93">
        <f>H65*(1-N65)</f>
        <v>5.8599000000000006</v>
      </c>
      <c r="N65" s="327">
        <v>0.49</v>
      </c>
      <c r="O65" s="77"/>
      <c r="P65" s="286"/>
      <c r="Q65" s="74"/>
      <c r="R65" s="286"/>
      <c r="S65" s="232"/>
      <c r="T65" s="21"/>
      <c r="U65" s="4"/>
      <c r="V65" s="21"/>
    </row>
    <row r="66" spans="5:23" s="5" customFormat="1" ht="104.25" hidden="1" customHeight="1" x14ac:dyDescent="0.25">
      <c r="E66" s="181" t="s">
        <v>147</v>
      </c>
      <c r="F66" s="330" t="s">
        <v>427</v>
      </c>
      <c r="G66" s="181" t="s">
        <v>282</v>
      </c>
      <c r="H66" s="115">
        <v>35.14</v>
      </c>
      <c r="I66" s="67">
        <f t="shared" si="15"/>
        <v>20.732600000000001</v>
      </c>
      <c r="J66" s="68">
        <v>0.41</v>
      </c>
      <c r="K66" s="64"/>
      <c r="L66" s="69"/>
      <c r="M66" s="62"/>
      <c r="N66" s="63"/>
      <c r="O66" s="62"/>
      <c r="P66" s="63"/>
      <c r="Q66" s="62"/>
      <c r="R66" s="63"/>
      <c r="S66" s="198"/>
      <c r="T66" s="21"/>
      <c r="U66" s="4"/>
      <c r="V66" s="21"/>
    </row>
    <row r="67" spans="5:23" s="5" customFormat="1" ht="104.25" hidden="1" customHeight="1" x14ac:dyDescent="0.25">
      <c r="E67" s="181" t="s">
        <v>145</v>
      </c>
      <c r="F67" s="179" t="s">
        <v>100</v>
      </c>
      <c r="G67" s="181" t="s">
        <v>281</v>
      </c>
      <c r="H67" s="113">
        <v>11.73</v>
      </c>
      <c r="I67" s="70">
        <f t="shared" ref="I67" si="20">H67*(1-J67)</f>
        <v>5.6303999999999998</v>
      </c>
      <c r="J67" s="72">
        <v>0.52</v>
      </c>
      <c r="K67" s="74"/>
      <c r="L67" s="78"/>
      <c r="M67" s="74"/>
      <c r="N67" s="78"/>
      <c r="O67" s="74"/>
      <c r="P67" s="78"/>
      <c r="Q67" s="74"/>
      <c r="R67" s="78"/>
      <c r="S67" s="203"/>
      <c r="T67" s="21"/>
      <c r="U67" s="4"/>
      <c r="V67" s="21"/>
    </row>
    <row r="68" spans="5:23" s="5" customFormat="1" ht="104.25" hidden="1" customHeight="1" x14ac:dyDescent="1">
      <c r="E68" s="12" t="s">
        <v>149</v>
      </c>
      <c r="F68" s="14" t="s">
        <v>22</v>
      </c>
      <c r="G68" s="23" t="s">
        <v>384</v>
      </c>
      <c r="H68" s="66">
        <v>7.58</v>
      </c>
      <c r="I68" s="118">
        <f t="shared" ref="I68:I69" si="21">H68*(1-J68)</f>
        <v>4.8512000000000004</v>
      </c>
      <c r="J68" s="119">
        <v>0.36</v>
      </c>
      <c r="K68" s="95">
        <f t="shared" ref="K68:K69" si="22">H68*(1-L68)</f>
        <v>4.7374999999999998</v>
      </c>
      <c r="L68" s="120">
        <v>0.375</v>
      </c>
      <c r="M68" s="111">
        <f t="shared" ref="M68:N68" si="23">K68</f>
        <v>4.7374999999999998</v>
      </c>
      <c r="N68" s="112">
        <f t="shared" si="23"/>
        <v>0.375</v>
      </c>
      <c r="O68" s="97">
        <f t="shared" ref="O68:R68" si="24">M68</f>
        <v>4.7374999999999998</v>
      </c>
      <c r="P68" s="98">
        <f t="shared" si="24"/>
        <v>0.375</v>
      </c>
      <c r="Q68" s="97">
        <f t="shared" si="24"/>
        <v>4.7374999999999998</v>
      </c>
      <c r="R68" s="98">
        <f t="shared" si="24"/>
        <v>0.375</v>
      </c>
      <c r="S68" s="8"/>
      <c r="T68" s="21" t="s">
        <v>251</v>
      </c>
      <c r="U68" s="4" t="s">
        <v>242</v>
      </c>
      <c r="V68" s="21" t="s">
        <v>251</v>
      </c>
      <c r="W68" s="5" t="str">
        <f t="shared" ref="W68:W69" si="25">CONCATENATE(T68&amp;U68&amp;V68)</f>
        <v>*028831067*</v>
      </c>
    </row>
    <row r="69" spans="5:23" s="5" customFormat="1" ht="104.25" hidden="1" customHeight="1" x14ac:dyDescent="1">
      <c r="E69" s="12" t="s">
        <v>152</v>
      </c>
      <c r="F69" s="14" t="s">
        <v>23</v>
      </c>
      <c r="G69" s="23" t="s">
        <v>287</v>
      </c>
      <c r="H69" s="66">
        <v>11.68</v>
      </c>
      <c r="I69" s="118">
        <f t="shared" si="21"/>
        <v>5.9568000000000003</v>
      </c>
      <c r="J69" s="124">
        <v>0.49</v>
      </c>
      <c r="K69" s="70">
        <f t="shared" si="22"/>
        <v>5.4895999999999994</v>
      </c>
      <c r="L69" s="79">
        <v>0.53</v>
      </c>
      <c r="M69" s="111">
        <f>H69*(1-N69)</f>
        <v>5.4895999999999994</v>
      </c>
      <c r="N69" s="112">
        <v>0.53</v>
      </c>
      <c r="O69" s="77">
        <f t="shared" ref="O69:R69" si="26">M69</f>
        <v>5.4895999999999994</v>
      </c>
      <c r="P69" s="75">
        <f t="shared" si="26"/>
        <v>0.53</v>
      </c>
      <c r="Q69" s="77">
        <f t="shared" si="26"/>
        <v>5.4895999999999994</v>
      </c>
      <c r="R69" s="75">
        <f t="shared" si="26"/>
        <v>0.53</v>
      </c>
      <c r="S69" s="199"/>
      <c r="T69" s="21" t="s">
        <v>251</v>
      </c>
      <c r="U69" s="4" t="s">
        <v>243</v>
      </c>
      <c r="V69" s="21" t="s">
        <v>251</v>
      </c>
      <c r="W69" s="5" t="str">
        <f t="shared" si="25"/>
        <v>*027756016*</v>
      </c>
    </row>
    <row r="70" spans="5:23" s="5" customFormat="1" ht="103.5" hidden="1" customHeight="1" thickBot="1" x14ac:dyDescent="0.3">
      <c r="E70" s="181" t="s">
        <v>146</v>
      </c>
      <c r="F70" s="17" t="s">
        <v>382</v>
      </c>
      <c r="G70" s="181" t="s">
        <v>284</v>
      </c>
      <c r="H70" s="121">
        <f>18.64/1.1</f>
        <v>16.945454545454545</v>
      </c>
      <c r="I70" s="70">
        <v>11.02</v>
      </c>
      <c r="J70" s="88">
        <v>0.34</v>
      </c>
      <c r="K70" s="97"/>
      <c r="L70" s="112"/>
      <c r="M70" s="111"/>
      <c r="N70" s="112"/>
      <c r="O70" s="97"/>
      <c r="P70" s="98"/>
      <c r="Q70" s="97"/>
      <c r="R70" s="98"/>
      <c r="S70" s="204"/>
      <c r="T70" s="21"/>
      <c r="U70" s="4"/>
      <c r="V70" s="21"/>
    </row>
    <row r="71" spans="5:23" s="5" customFormat="1" ht="30" customHeight="1" thickBot="1" x14ac:dyDescent="0.3">
      <c r="E71" s="31"/>
      <c r="F71" s="32"/>
      <c r="G71" s="33"/>
      <c r="H71" s="58"/>
      <c r="I71" s="345" t="s">
        <v>69</v>
      </c>
      <c r="J71" s="346"/>
      <c r="K71" s="353" t="s">
        <v>66</v>
      </c>
      <c r="L71" s="354"/>
      <c r="M71" s="347" t="s">
        <v>67</v>
      </c>
      <c r="N71" s="346"/>
      <c r="O71" s="345" t="s">
        <v>68</v>
      </c>
      <c r="P71" s="346"/>
      <c r="Q71" s="345" t="s">
        <v>606</v>
      </c>
      <c r="R71" s="346"/>
      <c r="S71" s="34"/>
      <c r="T71" s="21"/>
      <c r="U71" s="4"/>
      <c r="V71" s="21"/>
    </row>
    <row r="72" spans="5:23" s="5" customFormat="1" ht="53.1" customHeight="1" thickBot="1" x14ac:dyDescent="0.3">
      <c r="E72" s="29" t="s">
        <v>0</v>
      </c>
      <c r="F72" s="26" t="s">
        <v>1</v>
      </c>
      <c r="G72" s="38" t="s">
        <v>368</v>
      </c>
      <c r="H72" s="49" t="s">
        <v>2</v>
      </c>
      <c r="I72" s="36" t="s">
        <v>3</v>
      </c>
      <c r="J72" s="50" t="s">
        <v>4</v>
      </c>
      <c r="K72" s="36" t="s">
        <v>3</v>
      </c>
      <c r="L72" s="51" t="s">
        <v>4</v>
      </c>
      <c r="M72" s="52" t="s">
        <v>3</v>
      </c>
      <c r="N72" s="53" t="s">
        <v>4</v>
      </c>
      <c r="O72" s="36" t="s">
        <v>3</v>
      </c>
      <c r="P72" s="37" t="s">
        <v>4</v>
      </c>
      <c r="Q72" s="36" t="s">
        <v>3</v>
      </c>
      <c r="R72" s="37" t="s">
        <v>4</v>
      </c>
      <c r="S72" s="185" t="s">
        <v>554</v>
      </c>
      <c r="T72" s="21"/>
      <c r="U72" s="4"/>
      <c r="V72" s="21"/>
    </row>
    <row r="73" spans="5:23" s="5" customFormat="1" ht="105" hidden="1" customHeight="1" x14ac:dyDescent="0.25">
      <c r="E73" s="222" t="s">
        <v>497</v>
      </c>
      <c r="F73" s="321" t="s">
        <v>59</v>
      </c>
      <c r="G73" s="222" t="s">
        <v>498</v>
      </c>
      <c r="H73" s="66">
        <v>9</v>
      </c>
      <c r="I73" s="73">
        <f t="shared" ref="I73" si="27">H73*(1-J73)</f>
        <v>4.5495000000000001</v>
      </c>
      <c r="J73" s="76">
        <v>0.4945</v>
      </c>
      <c r="K73" s="138">
        <f t="shared" ref="K73:K74" si="28">H73*(1-L73)</f>
        <v>4.4001000000000001</v>
      </c>
      <c r="L73" s="279">
        <v>0.5111</v>
      </c>
      <c r="M73" s="138">
        <f>H73*(1-N73)</f>
        <v>4.1697000000000006</v>
      </c>
      <c r="N73" s="279">
        <v>0.53669999999999995</v>
      </c>
      <c r="O73" s="77"/>
      <c r="P73" s="336"/>
      <c r="Q73" s="74"/>
      <c r="R73" s="129"/>
      <c r="S73" s="198"/>
      <c r="T73" s="21"/>
      <c r="U73" s="4"/>
      <c r="V73" s="21"/>
    </row>
    <row r="74" spans="5:23" s="5" customFormat="1" ht="105" hidden="1" customHeight="1" x14ac:dyDescent="0.25">
      <c r="E74" s="181" t="s">
        <v>153</v>
      </c>
      <c r="F74" s="312" t="s">
        <v>585</v>
      </c>
      <c r="G74" s="181" t="s">
        <v>288</v>
      </c>
      <c r="H74" s="66">
        <v>15.68</v>
      </c>
      <c r="I74" s="70">
        <f>H74*(1-J74)</f>
        <v>9.8783999999999992</v>
      </c>
      <c r="J74" s="117">
        <v>0.37</v>
      </c>
      <c r="K74" s="73">
        <f t="shared" si="28"/>
        <v>9.7216000000000005</v>
      </c>
      <c r="L74" s="72">
        <v>0.38</v>
      </c>
      <c r="M74" s="77">
        <f>K74</f>
        <v>9.7216000000000005</v>
      </c>
      <c r="N74" s="75"/>
      <c r="O74" s="348" t="s">
        <v>512</v>
      </c>
      <c r="P74" s="350"/>
      <c r="Q74" s="74" t="str">
        <f>O74</f>
        <v>Non si accettano resi</v>
      </c>
      <c r="R74" s="75">
        <f>P74</f>
        <v>0</v>
      </c>
      <c r="S74" s="200"/>
      <c r="T74" s="21"/>
      <c r="U74" s="4"/>
      <c r="V74" s="21"/>
    </row>
    <row r="75" spans="5:23" s="5" customFormat="1" ht="105" customHeight="1" x14ac:dyDescent="0.25">
      <c r="E75" s="181" t="s">
        <v>544</v>
      </c>
      <c r="F75" s="19" t="s">
        <v>545</v>
      </c>
      <c r="G75" s="181" t="s">
        <v>546</v>
      </c>
      <c r="H75" s="66">
        <f>21.53/1.1</f>
        <v>19.572727272727271</v>
      </c>
      <c r="I75" s="102">
        <f>H75-(H75*J75)</f>
        <v>12.428681818181817</v>
      </c>
      <c r="J75" s="302">
        <v>0.36499999999999999</v>
      </c>
      <c r="K75" s="77"/>
      <c r="L75" s="128"/>
      <c r="M75" s="77"/>
      <c r="N75" s="128"/>
      <c r="O75" s="77"/>
      <c r="P75" s="286"/>
      <c r="Q75" s="74"/>
      <c r="R75" s="286"/>
      <c r="S75" s="232"/>
      <c r="T75" s="21"/>
      <c r="U75" s="4"/>
      <c r="V75" s="21"/>
    </row>
    <row r="76" spans="5:23" s="5" customFormat="1" ht="105" customHeight="1" x14ac:dyDescent="0.25">
      <c r="E76" s="181" t="s">
        <v>154</v>
      </c>
      <c r="F76" s="18" t="s">
        <v>24</v>
      </c>
      <c r="G76" s="181" t="s">
        <v>289</v>
      </c>
      <c r="H76" s="66">
        <v>8.64</v>
      </c>
      <c r="I76" s="70">
        <f t="shared" ref="I76" si="29">H76*(1-J76)</f>
        <v>5.2704000000000004</v>
      </c>
      <c r="J76" s="117">
        <v>0.39</v>
      </c>
      <c r="K76" s="93">
        <f>H76*(1-L76)</f>
        <v>5.0112000000000005</v>
      </c>
      <c r="L76" s="72">
        <v>0.42</v>
      </c>
      <c r="M76" s="93">
        <f>H76*(1-N76)</f>
        <v>4.6656000000000004</v>
      </c>
      <c r="N76" s="104">
        <v>0.46</v>
      </c>
      <c r="O76" s="77"/>
      <c r="P76" s="75"/>
      <c r="Q76" s="77"/>
      <c r="R76" s="75"/>
      <c r="S76" s="205"/>
      <c r="T76" s="21"/>
      <c r="U76" s="4"/>
      <c r="V76" s="21"/>
    </row>
    <row r="77" spans="5:23" s="5" customFormat="1" ht="105" customHeight="1" x14ac:dyDescent="0.25">
      <c r="E77" s="181" t="s">
        <v>535</v>
      </c>
      <c r="F77" s="18" t="s">
        <v>536</v>
      </c>
      <c r="G77" s="181" t="s">
        <v>537</v>
      </c>
      <c r="H77" s="66">
        <v>17.27</v>
      </c>
      <c r="I77" s="70">
        <f>H77*(1-J77)</f>
        <v>7.5124500000000003</v>
      </c>
      <c r="J77" s="326">
        <v>0.56499999999999995</v>
      </c>
      <c r="K77" s="73">
        <f>H77*(1-L77)</f>
        <v>6.9080000000000004</v>
      </c>
      <c r="L77" s="72">
        <v>0.6</v>
      </c>
      <c r="M77" s="77"/>
      <c r="N77" s="99"/>
      <c r="O77" s="77"/>
      <c r="P77" s="75"/>
      <c r="Q77" s="77"/>
      <c r="R77" s="75"/>
      <c r="S77" s="306"/>
      <c r="T77" s="21"/>
      <c r="U77" s="4"/>
      <c r="V77" s="21"/>
    </row>
    <row r="78" spans="5:23" s="5" customFormat="1" ht="105" hidden="1" customHeight="1" x14ac:dyDescent="0.25">
      <c r="E78" s="181" t="s">
        <v>155</v>
      </c>
      <c r="F78" s="14" t="s">
        <v>83</v>
      </c>
      <c r="G78" s="181" t="s">
        <v>290</v>
      </c>
      <c r="H78" s="66">
        <v>61.77</v>
      </c>
      <c r="I78" s="70">
        <f>H78*(1-J78)</f>
        <v>38.606250000000003</v>
      </c>
      <c r="J78" s="87">
        <v>0.375</v>
      </c>
      <c r="K78" s="74"/>
      <c r="L78" s="78"/>
      <c r="M78" s="77"/>
      <c r="N78" s="99"/>
      <c r="O78" s="77"/>
      <c r="P78" s="75"/>
      <c r="Q78" s="77"/>
      <c r="R78" s="75"/>
      <c r="S78" s="199"/>
      <c r="T78" s="21"/>
      <c r="U78" s="4"/>
      <c r="V78" s="21"/>
    </row>
    <row r="79" spans="5:23" s="5" customFormat="1" ht="107.25" hidden="1" customHeight="1" x14ac:dyDescent="0.25">
      <c r="E79" s="181" t="s">
        <v>447</v>
      </c>
      <c r="F79" s="14" t="s">
        <v>448</v>
      </c>
      <c r="G79" s="181" t="s">
        <v>449</v>
      </c>
      <c r="H79" s="66">
        <v>29.5</v>
      </c>
      <c r="I79" s="70">
        <f>H79*(1-J79)</f>
        <v>16.225000000000001</v>
      </c>
      <c r="J79" s="72">
        <v>0.45</v>
      </c>
      <c r="K79" s="74"/>
      <c r="L79" s="78"/>
      <c r="M79" s="77"/>
      <c r="N79" s="78"/>
      <c r="O79" s="77"/>
      <c r="P79" s="75"/>
      <c r="Q79" s="77"/>
      <c r="R79" s="75"/>
      <c r="S79" s="205"/>
      <c r="T79" s="21"/>
      <c r="U79" s="4"/>
      <c r="V79" s="21"/>
    </row>
    <row r="80" spans="5:23" s="5" customFormat="1" ht="107.25" hidden="1" customHeight="1" x14ac:dyDescent="0.25">
      <c r="E80" s="181" t="s">
        <v>156</v>
      </c>
      <c r="F80" s="14" t="s">
        <v>109</v>
      </c>
      <c r="G80" s="181" t="s">
        <v>291</v>
      </c>
      <c r="H80" s="66">
        <v>17</v>
      </c>
      <c r="I80" s="70">
        <f t="shared" ref="I80" si="30">H80*(1-J80)</f>
        <v>10.199999999999999</v>
      </c>
      <c r="J80" s="72">
        <v>0.4</v>
      </c>
      <c r="K80" s="91">
        <f t="shared" ref="K80:K98" si="31">H80*(1-L80)</f>
        <v>9.8600000000000012</v>
      </c>
      <c r="L80" s="92">
        <v>0.42</v>
      </c>
      <c r="M80" s="93">
        <f>H80*(1-N80)</f>
        <v>9.5200000000000014</v>
      </c>
      <c r="N80" s="92">
        <v>0.44</v>
      </c>
      <c r="O80" s="77"/>
      <c r="P80" s="75"/>
      <c r="Q80" s="77"/>
      <c r="R80" s="75"/>
      <c r="S80" s="229"/>
      <c r="T80" s="21"/>
      <c r="U80" s="4"/>
      <c r="V80" s="21"/>
    </row>
    <row r="81" spans="5:26" s="5" customFormat="1" ht="107.25" customHeight="1" x14ac:dyDescent="0.25">
      <c r="E81" s="181" t="s">
        <v>403</v>
      </c>
      <c r="F81" s="14" t="s">
        <v>404</v>
      </c>
      <c r="G81" s="181" t="s">
        <v>396</v>
      </c>
      <c r="H81" s="66">
        <v>13.27</v>
      </c>
      <c r="I81" s="70">
        <f>H81*(1-J81)</f>
        <v>8.1199130000000004</v>
      </c>
      <c r="J81" s="76">
        <v>0.3881</v>
      </c>
      <c r="K81" s="70">
        <f>H81*(1-L81)</f>
        <v>7.8598210000000002</v>
      </c>
      <c r="L81" s="139">
        <v>0.40770000000000001</v>
      </c>
      <c r="M81" s="73">
        <f>H81*(1-N81)</f>
        <v>7.6103449999999997</v>
      </c>
      <c r="N81" s="139">
        <v>0.42649999999999999</v>
      </c>
      <c r="O81" s="77"/>
      <c r="P81" s="75"/>
      <c r="Q81" s="77"/>
      <c r="R81" s="75"/>
      <c r="S81" s="231"/>
      <c r="T81" s="21"/>
      <c r="U81" s="4"/>
      <c r="V81" s="21"/>
    </row>
    <row r="82" spans="5:26" s="5" customFormat="1" ht="107.25" customHeight="1" x14ac:dyDescent="0.25">
      <c r="E82" s="181" t="s">
        <v>157</v>
      </c>
      <c r="F82" s="14" t="s">
        <v>97</v>
      </c>
      <c r="G82" s="181" t="s">
        <v>292</v>
      </c>
      <c r="H82" s="66">
        <v>17</v>
      </c>
      <c r="I82" s="70">
        <f t="shared" ref="I82" si="32">H82*(1-J82)</f>
        <v>10.37</v>
      </c>
      <c r="J82" s="72">
        <v>0.39</v>
      </c>
      <c r="K82" s="70">
        <f>H82*(1-L82)</f>
        <v>9.9450000000000003</v>
      </c>
      <c r="L82" s="279">
        <v>0.41499999999999998</v>
      </c>
      <c r="M82" s="77">
        <f t="shared" ref="M82:N82" si="33">K82</f>
        <v>9.9450000000000003</v>
      </c>
      <c r="N82" s="78">
        <f t="shared" si="33"/>
        <v>0.41499999999999998</v>
      </c>
      <c r="O82" s="77"/>
      <c r="P82" s="75"/>
      <c r="Q82" s="77"/>
      <c r="R82" s="75"/>
      <c r="S82" s="232"/>
      <c r="T82" s="21"/>
      <c r="U82" s="4"/>
      <c r="V82" s="21"/>
    </row>
    <row r="83" spans="5:26" s="5" customFormat="1" ht="107.25" customHeight="1" x14ac:dyDescent="0.25">
      <c r="E83" s="181" t="s">
        <v>397</v>
      </c>
      <c r="F83" s="14" t="s">
        <v>398</v>
      </c>
      <c r="G83" s="181" t="s">
        <v>399</v>
      </c>
      <c r="H83" s="66">
        <v>16.36</v>
      </c>
      <c r="I83" s="73">
        <f t="shared" ref="I83:I87" si="34">H83*(1-J83)</f>
        <v>9.539515999999999</v>
      </c>
      <c r="J83" s="158">
        <v>0.41689999999999999</v>
      </c>
      <c r="K83" s="73">
        <f>H83*(1-L83)</f>
        <v>9.3906400000000012</v>
      </c>
      <c r="L83" s="169">
        <v>0.42599999999999999</v>
      </c>
      <c r="M83" s="111"/>
      <c r="N83" s="114"/>
      <c r="O83" s="77"/>
      <c r="P83" s="75"/>
      <c r="Q83" s="77"/>
      <c r="R83" s="75"/>
      <c r="S83" s="207"/>
      <c r="T83" s="21"/>
      <c r="U83" s="4"/>
      <c r="V83" s="21"/>
    </row>
    <row r="84" spans="5:26" s="5" customFormat="1" ht="107.25" hidden="1" customHeight="1" x14ac:dyDescent="0.25">
      <c r="E84" s="181" t="s">
        <v>158</v>
      </c>
      <c r="F84" s="179" t="s">
        <v>25</v>
      </c>
      <c r="G84" s="181" t="s">
        <v>293</v>
      </c>
      <c r="H84" s="66">
        <v>13.82</v>
      </c>
      <c r="I84" s="70">
        <f t="shared" si="34"/>
        <v>8.8448000000000011</v>
      </c>
      <c r="J84" s="72">
        <v>0.36</v>
      </c>
      <c r="K84" s="111"/>
      <c r="L84" s="114"/>
      <c r="M84" s="77"/>
      <c r="N84" s="75"/>
      <c r="O84" s="77"/>
      <c r="P84" s="75"/>
      <c r="Q84" s="250">
        <f>H84*(1-R84)</f>
        <v>8.4965360000000008</v>
      </c>
      <c r="R84" s="251">
        <v>0.38519999999999999</v>
      </c>
      <c r="S84" s="306" t="s">
        <v>601</v>
      </c>
      <c r="T84" s="21"/>
      <c r="U84" s="4"/>
      <c r="V84" s="21"/>
      <c r="Z84" s="332">
        <v>439</v>
      </c>
    </row>
    <row r="85" spans="5:26" s="5" customFormat="1" ht="107.25" customHeight="1" x14ac:dyDescent="0.25">
      <c r="E85" s="181" t="s">
        <v>159</v>
      </c>
      <c r="F85" s="14" t="s">
        <v>26</v>
      </c>
      <c r="G85" s="189" t="s">
        <v>294</v>
      </c>
      <c r="H85" s="132">
        <v>28</v>
      </c>
      <c r="I85" s="70">
        <f t="shared" si="34"/>
        <v>14.84</v>
      </c>
      <c r="J85" s="72">
        <v>0.47</v>
      </c>
      <c r="K85" s="73">
        <f>H85*(1-L85)</f>
        <v>13.44</v>
      </c>
      <c r="L85" s="101">
        <v>0.52</v>
      </c>
      <c r="M85" s="74"/>
      <c r="N85" s="99"/>
      <c r="O85" s="77"/>
      <c r="P85" s="75"/>
      <c r="Q85" s="77"/>
      <c r="R85" s="75"/>
      <c r="S85" s="207"/>
      <c r="T85" s="21"/>
      <c r="U85" s="4"/>
      <c r="V85" s="21"/>
    </row>
    <row r="86" spans="5:26" s="5" customFormat="1" ht="107.25" customHeight="1" x14ac:dyDescent="0.25">
      <c r="E86" s="181" t="s">
        <v>162</v>
      </c>
      <c r="F86" s="42" t="s">
        <v>27</v>
      </c>
      <c r="G86" s="190" t="s">
        <v>297</v>
      </c>
      <c r="H86" s="132">
        <v>9.65</v>
      </c>
      <c r="I86" s="67">
        <f t="shared" si="34"/>
        <v>6.03125</v>
      </c>
      <c r="J86" s="133">
        <v>0.375</v>
      </c>
      <c r="K86" s="134">
        <f>H86*(1-L86)</f>
        <v>5.79</v>
      </c>
      <c r="L86" s="135">
        <v>0.4</v>
      </c>
      <c r="M86" s="134">
        <f>H86*(1-N86)</f>
        <v>5.5970000000000013</v>
      </c>
      <c r="N86" s="104">
        <v>0.42</v>
      </c>
      <c r="O86" s="77"/>
      <c r="P86" s="75"/>
      <c r="Q86" s="77"/>
      <c r="R86" s="75"/>
      <c r="S86" s="208"/>
      <c r="T86" s="21"/>
      <c r="U86" s="4"/>
      <c r="V86" s="21"/>
    </row>
    <row r="87" spans="5:26" s="5" customFormat="1" ht="107.25" customHeight="1" x14ac:dyDescent="0.25">
      <c r="E87" s="181" t="s">
        <v>164</v>
      </c>
      <c r="F87" s="14" t="s">
        <v>28</v>
      </c>
      <c r="G87" s="190" t="s">
        <v>299</v>
      </c>
      <c r="H87" s="132">
        <v>14.55</v>
      </c>
      <c r="I87" s="73">
        <f t="shared" si="34"/>
        <v>8.0796150000000004</v>
      </c>
      <c r="J87" s="153">
        <v>0.44469999999999998</v>
      </c>
      <c r="K87" s="70">
        <f t="shared" ref="K87" si="35">H87*(1-L87)</f>
        <v>7.8802800000000017</v>
      </c>
      <c r="L87" s="139">
        <v>0.45839999999999997</v>
      </c>
      <c r="M87" s="74"/>
      <c r="N87" s="99"/>
      <c r="O87" s="77"/>
      <c r="P87" s="75"/>
      <c r="Q87" s="77"/>
      <c r="R87" s="75"/>
      <c r="S87" s="199"/>
      <c r="T87" s="21"/>
      <c r="U87" s="4"/>
      <c r="V87" s="21"/>
    </row>
    <row r="88" spans="5:26" s="5" customFormat="1" ht="107.25" customHeight="1" x14ac:dyDescent="0.25">
      <c r="E88" s="181" t="s">
        <v>386</v>
      </c>
      <c r="F88" s="14" t="s">
        <v>385</v>
      </c>
      <c r="G88" s="190" t="s">
        <v>387</v>
      </c>
      <c r="H88" s="132">
        <v>8.9499999999999993</v>
      </c>
      <c r="I88" s="70">
        <f>H88*(1-J88)</f>
        <v>3.2497449999999994</v>
      </c>
      <c r="J88" s="76">
        <v>0.63690000000000002</v>
      </c>
      <c r="K88" s="73">
        <f>H88*(1-L88)</f>
        <v>3.1002800000000001</v>
      </c>
      <c r="L88" s="158">
        <v>0.65359999999999996</v>
      </c>
      <c r="M88" s="77"/>
      <c r="N88" s="99"/>
      <c r="O88" s="77"/>
      <c r="P88" s="75"/>
      <c r="Q88" s="77"/>
      <c r="R88" s="75"/>
      <c r="S88" s="199"/>
      <c r="T88" s="21"/>
      <c r="U88" s="4"/>
      <c r="V88" s="21"/>
    </row>
    <row r="89" spans="5:26" s="5" customFormat="1" ht="107.25" customHeight="1" x14ac:dyDescent="0.25">
      <c r="E89" s="181" t="s">
        <v>528</v>
      </c>
      <c r="F89" s="284" t="s">
        <v>527</v>
      </c>
      <c r="G89" s="190" t="s">
        <v>529</v>
      </c>
      <c r="H89" s="132">
        <v>6.52</v>
      </c>
      <c r="I89" s="73">
        <f t="shared" ref="I89" si="36">H89*(1-J89)</f>
        <v>4.2379999999999995</v>
      </c>
      <c r="J89" s="88">
        <v>0.35</v>
      </c>
      <c r="K89" s="73">
        <f t="shared" ref="K89" si="37">H89*(1-L89)</f>
        <v>4.1727999999999996</v>
      </c>
      <c r="L89" s="101">
        <v>0.36</v>
      </c>
      <c r="M89" s="77"/>
      <c r="N89" s="99"/>
      <c r="O89" s="77"/>
      <c r="P89" s="75"/>
      <c r="Q89" s="77"/>
      <c r="R89" s="75"/>
      <c r="S89" s="306" t="s">
        <v>581</v>
      </c>
      <c r="T89" s="21"/>
      <c r="U89" s="4"/>
      <c r="V89" s="21"/>
    </row>
    <row r="90" spans="5:26" s="5" customFormat="1" ht="107.25" customHeight="1" x14ac:dyDescent="0.25">
      <c r="E90" s="181" t="s">
        <v>484</v>
      </c>
      <c r="F90" s="240" t="s">
        <v>599</v>
      </c>
      <c r="G90" s="190" t="s">
        <v>485</v>
      </c>
      <c r="H90" s="132">
        <v>12.94</v>
      </c>
      <c r="I90" s="102">
        <f t="shared" ref="I90:I96" si="38">H90*(1-J90)</f>
        <v>8.1522000000000006</v>
      </c>
      <c r="J90" s="195">
        <v>0.37</v>
      </c>
      <c r="K90" s="73">
        <f>H90*(1-L90)</f>
        <v>7.9581</v>
      </c>
      <c r="L90" s="234">
        <v>0.38500000000000001</v>
      </c>
      <c r="M90" s="74"/>
      <c r="N90" s="99"/>
      <c r="O90" s="77"/>
      <c r="P90" s="75"/>
      <c r="Q90" s="77"/>
      <c r="R90" s="75"/>
      <c r="S90" s="232"/>
      <c r="T90" s="21"/>
      <c r="U90" s="4"/>
      <c r="V90" s="21"/>
    </row>
    <row r="91" spans="5:26" s="5" customFormat="1" ht="107.25" customHeight="1" x14ac:dyDescent="0.25">
      <c r="E91" s="181" t="s">
        <v>168</v>
      </c>
      <c r="F91" s="14" t="s">
        <v>29</v>
      </c>
      <c r="G91" s="190" t="s">
        <v>302</v>
      </c>
      <c r="H91" s="132">
        <v>3.78</v>
      </c>
      <c r="I91" s="95">
        <f t="shared" si="38"/>
        <v>2.4192</v>
      </c>
      <c r="J91" s="96">
        <v>0.36</v>
      </c>
      <c r="K91" s="73">
        <f>H91*(1-L91)</f>
        <v>2.3435999999999999</v>
      </c>
      <c r="L91" s="107">
        <v>0.38</v>
      </c>
      <c r="M91" s="70">
        <f>H91*(1-N91)</f>
        <v>2.2679999999999998</v>
      </c>
      <c r="N91" s="107">
        <v>0.4</v>
      </c>
      <c r="O91" s="74"/>
      <c r="P91" s="75"/>
      <c r="Q91" s="74"/>
      <c r="R91" s="75"/>
      <c r="S91" s="232"/>
      <c r="T91" s="21"/>
      <c r="U91" s="4"/>
      <c r="V91" s="21"/>
    </row>
    <row r="92" spans="5:26" s="5" customFormat="1" ht="107.25" customHeight="1" x14ac:dyDescent="0.25">
      <c r="E92" s="181" t="s">
        <v>171</v>
      </c>
      <c r="F92" s="14" t="s">
        <v>32</v>
      </c>
      <c r="G92" s="190" t="s">
        <v>305</v>
      </c>
      <c r="H92" s="100">
        <v>6.25</v>
      </c>
      <c r="I92" s="70">
        <f t="shared" si="38"/>
        <v>3.6875000000000004</v>
      </c>
      <c r="J92" s="72">
        <v>0.41</v>
      </c>
      <c r="K92" s="77"/>
      <c r="L92" s="99"/>
      <c r="M92" s="77"/>
      <c r="N92" s="99"/>
      <c r="O92" s="77"/>
      <c r="P92" s="75"/>
      <c r="Q92" s="77"/>
      <c r="R92" s="75"/>
      <c r="S92" s="232"/>
      <c r="T92" s="21"/>
      <c r="U92" s="4"/>
      <c r="V92" s="21"/>
    </row>
    <row r="93" spans="5:26" s="5" customFormat="1" ht="107.25" customHeight="1" x14ac:dyDescent="0.25">
      <c r="E93" s="181" t="s">
        <v>170</v>
      </c>
      <c r="F93" s="19" t="s">
        <v>31</v>
      </c>
      <c r="G93" s="190" t="s">
        <v>304</v>
      </c>
      <c r="H93" s="132">
        <v>19.079999999999998</v>
      </c>
      <c r="I93" s="73">
        <f t="shared" si="38"/>
        <v>12.020399999999999</v>
      </c>
      <c r="J93" s="140">
        <v>0.37</v>
      </c>
      <c r="K93" s="70">
        <f>H93*(1-L93)</f>
        <v>11.829599999999999</v>
      </c>
      <c r="L93" s="141">
        <v>0.38</v>
      </c>
      <c r="M93" s="74"/>
      <c r="N93" s="99"/>
      <c r="O93" s="77"/>
      <c r="P93" s="75"/>
      <c r="Q93" s="77"/>
      <c r="R93" s="75"/>
      <c r="S93" s="232"/>
      <c r="T93" s="21"/>
      <c r="U93" s="4"/>
      <c r="V93" s="21"/>
    </row>
    <row r="94" spans="5:26" s="5" customFormat="1" ht="107.25" customHeight="1" x14ac:dyDescent="0.25">
      <c r="E94" s="181" t="s">
        <v>463</v>
      </c>
      <c r="F94" s="218" t="s">
        <v>464</v>
      </c>
      <c r="G94" s="190" t="s">
        <v>519</v>
      </c>
      <c r="H94" s="132">
        <v>9.4499999999999993</v>
      </c>
      <c r="I94" s="102">
        <f t="shared" si="38"/>
        <v>4.7249999999999996</v>
      </c>
      <c r="J94" s="195">
        <v>0.5</v>
      </c>
      <c r="K94" s="73">
        <f>H94*(1-L94)</f>
        <v>4.5359999999999996</v>
      </c>
      <c r="L94" s="104">
        <v>0.52</v>
      </c>
      <c r="M94" s="102">
        <f>H94*(1-N94)</f>
        <v>4.3469999999999995</v>
      </c>
      <c r="N94" s="104">
        <v>0.54</v>
      </c>
      <c r="O94" s="77"/>
      <c r="P94" s="75"/>
      <c r="Q94" s="77"/>
      <c r="R94" s="75"/>
      <c r="S94" s="210"/>
      <c r="T94" s="21"/>
      <c r="U94" s="4"/>
      <c r="V94" s="21"/>
    </row>
    <row r="95" spans="5:26" s="5" customFormat="1" ht="107.25" customHeight="1" x14ac:dyDescent="0.25">
      <c r="E95" s="181" t="s">
        <v>172</v>
      </c>
      <c r="F95" s="180" t="s">
        <v>457</v>
      </c>
      <c r="G95" s="190" t="s">
        <v>306</v>
      </c>
      <c r="H95" s="100">
        <v>13.91</v>
      </c>
      <c r="I95" s="70">
        <f t="shared" si="38"/>
        <v>6.2594999999999992</v>
      </c>
      <c r="J95" s="101">
        <v>0.55000000000000004</v>
      </c>
      <c r="K95" s="77"/>
      <c r="L95" s="99"/>
      <c r="M95" s="77"/>
      <c r="N95" s="99"/>
      <c r="O95" s="77"/>
      <c r="P95" s="75"/>
      <c r="Q95" s="77"/>
      <c r="R95" s="75"/>
      <c r="S95" s="199"/>
      <c r="T95" s="21"/>
      <c r="U95" s="4"/>
      <c r="V95" s="21"/>
    </row>
    <row r="96" spans="5:26" s="5" customFormat="1" ht="107.25" customHeight="1" thickBot="1" x14ac:dyDescent="0.3">
      <c r="E96" s="181" t="s">
        <v>173</v>
      </c>
      <c r="F96" s="320" t="s">
        <v>588</v>
      </c>
      <c r="G96" s="190" t="s">
        <v>307</v>
      </c>
      <c r="H96" s="100">
        <v>16.73</v>
      </c>
      <c r="I96" s="70">
        <f t="shared" si="38"/>
        <v>7.6957999999999993</v>
      </c>
      <c r="J96" s="101">
        <v>0.54</v>
      </c>
      <c r="K96" s="77"/>
      <c r="L96" s="99"/>
      <c r="M96" s="77"/>
      <c r="N96" s="99"/>
      <c r="O96" s="77"/>
      <c r="P96" s="75"/>
      <c r="Q96" s="77"/>
      <c r="R96" s="75"/>
      <c r="S96" s="199"/>
      <c r="T96" s="21"/>
      <c r="U96" s="4"/>
      <c r="V96" s="21"/>
    </row>
    <row r="97" spans="5:23" s="5" customFormat="1" ht="107.25" hidden="1" customHeight="1" thickBot="1" x14ac:dyDescent="0.3">
      <c r="E97" s="181" t="s">
        <v>165</v>
      </c>
      <c r="F97" s="320" t="s">
        <v>89</v>
      </c>
      <c r="G97" s="189" t="s">
        <v>165</v>
      </c>
      <c r="H97" s="132">
        <v>7.13</v>
      </c>
      <c r="I97" s="70">
        <v>3.38</v>
      </c>
      <c r="J97" s="76">
        <v>0.52590000000000003</v>
      </c>
      <c r="K97" s="73">
        <f>H97*(1-L97)</f>
        <v>3.0801600000000002</v>
      </c>
      <c r="L97" s="139">
        <v>0.56799999999999995</v>
      </c>
      <c r="M97" s="77">
        <f t="shared" ref="M97" si="39">K97</f>
        <v>3.0801600000000002</v>
      </c>
      <c r="N97" s="78">
        <f t="shared" ref="N97" si="40">L97</f>
        <v>0.56799999999999995</v>
      </c>
      <c r="O97" s="77"/>
      <c r="P97" s="75"/>
      <c r="Q97" s="77"/>
      <c r="R97" s="75"/>
      <c r="S97" s="206"/>
      <c r="T97" s="21"/>
      <c r="U97" s="4"/>
      <c r="V97" s="21"/>
    </row>
    <row r="98" spans="5:23" s="5" customFormat="1" ht="106.5" hidden="1" customHeight="1" x14ac:dyDescent="0.25">
      <c r="E98" s="181" t="s">
        <v>445</v>
      </c>
      <c r="F98" s="252" t="s">
        <v>555</v>
      </c>
      <c r="G98" s="190" t="s">
        <v>446</v>
      </c>
      <c r="H98" s="132">
        <v>8.6300000000000008</v>
      </c>
      <c r="I98" s="102">
        <f t="shared" ref="I98" si="41">H98*(1-J98)</f>
        <v>5.3506</v>
      </c>
      <c r="J98" s="137">
        <v>0.38</v>
      </c>
      <c r="K98" s="138">
        <f t="shared" si="31"/>
        <v>5.1779999999999999</v>
      </c>
      <c r="L98" s="101">
        <v>0.4</v>
      </c>
      <c r="M98" s="77"/>
      <c r="N98" s="78"/>
      <c r="O98" s="348" t="s">
        <v>512</v>
      </c>
      <c r="P98" s="349"/>
      <c r="Q98" s="77"/>
      <c r="R98" s="75"/>
      <c r="S98" s="199"/>
      <c r="T98" s="21"/>
      <c r="U98" s="4"/>
      <c r="V98" s="21"/>
    </row>
    <row r="99" spans="5:23" s="5" customFormat="1" ht="104.25" hidden="1" customHeight="1" x14ac:dyDescent="0.25">
      <c r="E99" s="181" t="s">
        <v>161</v>
      </c>
      <c r="F99" s="14" t="s">
        <v>108</v>
      </c>
      <c r="G99" s="181" t="s">
        <v>296</v>
      </c>
      <c r="H99" s="131">
        <f>13.85/1.1</f>
        <v>12.59090909090909</v>
      </c>
      <c r="I99" s="70">
        <f t="shared" ref="I99:I103" si="42">H99*(1-J99)</f>
        <v>7.0509090909090908</v>
      </c>
      <c r="J99" s="88">
        <v>0.44</v>
      </c>
      <c r="K99" s="73">
        <f t="shared" ref="K99" si="43">H99*(1-L99)</f>
        <v>6.7990909090909089</v>
      </c>
      <c r="L99" s="107">
        <v>0.46</v>
      </c>
      <c r="M99" s="91"/>
      <c r="N99" s="104"/>
      <c r="O99" s="77"/>
      <c r="P99" s="75"/>
      <c r="Q99" s="77"/>
      <c r="R99" s="75"/>
      <c r="S99" s="208"/>
      <c r="T99" s="21"/>
      <c r="U99" s="4"/>
      <c r="V99" s="21"/>
    </row>
    <row r="100" spans="5:23" s="5" customFormat="1" ht="104.25" hidden="1" customHeight="1" x14ac:dyDescent="1.05">
      <c r="E100" s="12" t="s">
        <v>172</v>
      </c>
      <c r="F100" s="15" t="s">
        <v>388</v>
      </c>
      <c r="G100" s="47" t="s">
        <v>306</v>
      </c>
      <c r="H100" s="100">
        <v>13.59</v>
      </c>
      <c r="I100" s="70">
        <f t="shared" si="42"/>
        <v>6.5232000000000001</v>
      </c>
      <c r="J100" s="107">
        <v>0.52</v>
      </c>
      <c r="K100" s="77"/>
      <c r="L100" s="99"/>
      <c r="M100" s="77"/>
      <c r="N100" s="99"/>
      <c r="O100" s="77"/>
      <c r="P100" s="75"/>
      <c r="Q100" s="77"/>
      <c r="R100" s="75"/>
      <c r="S100" s="199"/>
      <c r="T100" s="21"/>
      <c r="U100" s="4"/>
      <c r="V100" s="21"/>
    </row>
    <row r="101" spans="5:23" s="5" customFormat="1" ht="104.25" hidden="1" customHeight="1" x14ac:dyDescent="1">
      <c r="E101" s="12" t="s">
        <v>166</v>
      </c>
      <c r="F101" s="42" t="s">
        <v>75</v>
      </c>
      <c r="G101" s="43" t="s">
        <v>300</v>
      </c>
      <c r="H101" s="132">
        <v>14.5</v>
      </c>
      <c r="I101" s="70">
        <f t="shared" si="42"/>
        <v>8.0474999999999994</v>
      </c>
      <c r="J101" s="88">
        <v>0.44500000000000001</v>
      </c>
      <c r="K101" s="73">
        <f>H101*(1-L101)</f>
        <v>7.6125000000000007</v>
      </c>
      <c r="L101" s="139">
        <v>0.47499999999999998</v>
      </c>
      <c r="M101" s="73">
        <f>H101*(1-N101)</f>
        <v>7.6125000000000007</v>
      </c>
      <c r="N101" s="107">
        <f>L101</f>
        <v>0.47499999999999998</v>
      </c>
      <c r="O101" s="77">
        <f t="shared" ref="O101:R101" si="44">M101</f>
        <v>7.6125000000000007</v>
      </c>
      <c r="P101" s="75">
        <f t="shared" si="44"/>
        <v>0.47499999999999998</v>
      </c>
      <c r="Q101" s="77">
        <f t="shared" si="44"/>
        <v>7.6125000000000007</v>
      </c>
      <c r="R101" s="75">
        <f t="shared" si="44"/>
        <v>0.47499999999999998</v>
      </c>
      <c r="S101" s="199"/>
      <c r="T101" s="21" t="s">
        <v>251</v>
      </c>
      <c r="U101" s="4" t="s">
        <v>244</v>
      </c>
      <c r="V101" s="21" t="s">
        <v>251</v>
      </c>
      <c r="W101" s="5" t="str">
        <f>CONCATENATE(T101&amp;U101&amp;V101)</f>
        <v>*033161011*</v>
      </c>
    </row>
    <row r="102" spans="5:23" s="5" customFormat="1" ht="104.25" hidden="1" customHeight="1" x14ac:dyDescent="1">
      <c r="E102" s="12" t="s">
        <v>167</v>
      </c>
      <c r="F102" s="42" t="s">
        <v>85</v>
      </c>
      <c r="G102" s="43" t="s">
        <v>301</v>
      </c>
      <c r="H102" s="132">
        <v>36.32</v>
      </c>
      <c r="I102" s="70">
        <f t="shared" si="42"/>
        <v>18.886400000000002</v>
      </c>
      <c r="J102" s="88">
        <v>0.48</v>
      </c>
      <c r="K102" s="77"/>
      <c r="L102" s="99"/>
      <c r="M102" s="77"/>
      <c r="N102" s="99"/>
      <c r="O102" s="77"/>
      <c r="P102" s="75"/>
      <c r="Q102" s="77"/>
      <c r="R102" s="75"/>
      <c r="S102" s="199"/>
      <c r="T102" s="21"/>
      <c r="U102" s="4"/>
      <c r="V102" s="21"/>
    </row>
    <row r="103" spans="5:23" s="5" customFormat="1" ht="104.25" hidden="1" customHeight="1" x14ac:dyDescent="0.25">
      <c r="E103" s="181" t="s">
        <v>160</v>
      </c>
      <c r="F103" s="180" t="s">
        <v>454</v>
      </c>
      <c r="G103" s="190" t="s">
        <v>295</v>
      </c>
      <c r="H103" s="132">
        <v>19.95</v>
      </c>
      <c r="I103" s="70">
        <f t="shared" si="42"/>
        <v>7.6807499999999997</v>
      </c>
      <c r="J103" s="87">
        <v>0.61499999999999999</v>
      </c>
      <c r="K103" s="73">
        <f>H103*(1-L103)</f>
        <v>7.2817499999999997</v>
      </c>
      <c r="L103" s="89">
        <v>0.63500000000000001</v>
      </c>
      <c r="M103" s="74"/>
      <c r="N103" s="78"/>
      <c r="O103" s="77"/>
      <c r="P103" s="75"/>
      <c r="Q103" s="77"/>
      <c r="R103" s="75"/>
      <c r="S103" s="207"/>
      <c r="T103" s="21"/>
      <c r="U103" s="4"/>
      <c r="V103" s="21"/>
    </row>
    <row r="104" spans="5:23" s="5" customFormat="1" ht="104.25" hidden="1" customHeight="1" thickBot="1" x14ac:dyDescent="0.3">
      <c r="E104" s="181" t="s">
        <v>163</v>
      </c>
      <c r="F104" s="283" t="s">
        <v>534</v>
      </c>
      <c r="G104" s="190" t="s">
        <v>298</v>
      </c>
      <c r="H104" s="132">
        <v>4.7</v>
      </c>
      <c r="I104" s="70">
        <f t="shared" ref="I104" si="45">H104*(1-J104)</f>
        <v>2.5380000000000003</v>
      </c>
      <c r="J104" s="68">
        <v>0.46</v>
      </c>
      <c r="K104" s="77"/>
      <c r="L104" s="99"/>
      <c r="M104" s="77"/>
      <c r="N104" s="99"/>
      <c r="O104" s="77"/>
      <c r="P104" s="75"/>
      <c r="Q104" s="77"/>
      <c r="R104" s="75"/>
      <c r="S104" s="199"/>
      <c r="T104" s="21"/>
      <c r="U104" s="4"/>
      <c r="V104" s="21"/>
    </row>
    <row r="105" spans="5:23" s="5" customFormat="1" ht="30" customHeight="1" thickBot="1" x14ac:dyDescent="0.3">
      <c r="E105" s="31"/>
      <c r="F105" s="32"/>
      <c r="G105" s="33"/>
      <c r="H105" s="58"/>
      <c r="I105" s="345" t="s">
        <v>69</v>
      </c>
      <c r="J105" s="346"/>
      <c r="K105" s="353" t="s">
        <v>66</v>
      </c>
      <c r="L105" s="354"/>
      <c r="M105" s="347" t="s">
        <v>67</v>
      </c>
      <c r="N105" s="346"/>
      <c r="O105" s="345" t="s">
        <v>68</v>
      </c>
      <c r="P105" s="346"/>
      <c r="Q105" s="345" t="s">
        <v>606</v>
      </c>
      <c r="R105" s="346"/>
      <c r="S105" s="34"/>
      <c r="T105" s="21"/>
      <c r="U105" s="4"/>
      <c r="V105" s="21"/>
    </row>
    <row r="106" spans="5:23" s="5" customFormat="1" ht="53.1" customHeight="1" thickBot="1" x14ac:dyDescent="0.3">
      <c r="E106" s="29" t="s">
        <v>0</v>
      </c>
      <c r="F106" s="26" t="s">
        <v>1</v>
      </c>
      <c r="G106" s="38" t="s">
        <v>368</v>
      </c>
      <c r="H106" s="49" t="s">
        <v>2</v>
      </c>
      <c r="I106" s="36" t="s">
        <v>3</v>
      </c>
      <c r="J106" s="50" t="s">
        <v>4</v>
      </c>
      <c r="K106" s="36" t="s">
        <v>3</v>
      </c>
      <c r="L106" s="51" t="s">
        <v>4</v>
      </c>
      <c r="M106" s="52" t="s">
        <v>3</v>
      </c>
      <c r="N106" s="53" t="s">
        <v>4</v>
      </c>
      <c r="O106" s="36" t="s">
        <v>3</v>
      </c>
      <c r="P106" s="37" t="s">
        <v>4</v>
      </c>
      <c r="Q106" s="36" t="s">
        <v>3</v>
      </c>
      <c r="R106" s="37" t="s">
        <v>4</v>
      </c>
      <c r="S106" s="185" t="s">
        <v>554</v>
      </c>
      <c r="T106" s="21"/>
      <c r="U106" s="4"/>
      <c r="V106" s="21"/>
    </row>
    <row r="107" spans="5:23" s="5" customFormat="1" ht="106.5" hidden="1" customHeight="1" x14ac:dyDescent="0.25">
      <c r="T107" s="21"/>
      <c r="U107" s="4"/>
      <c r="V107" s="21"/>
    </row>
    <row r="108" spans="5:23" s="5" customFormat="1" ht="109.7" hidden="1" customHeight="1" x14ac:dyDescent="0.25">
      <c r="E108" s="181" t="s">
        <v>169</v>
      </c>
      <c r="F108" s="14" t="s">
        <v>30</v>
      </c>
      <c r="G108" s="190" t="s">
        <v>303</v>
      </c>
      <c r="H108" s="132">
        <v>27.21</v>
      </c>
      <c r="I108" s="73">
        <f t="shared" ref="I108" si="46">H108*(1-J108)</f>
        <v>17.414400000000001</v>
      </c>
      <c r="J108" s="140">
        <v>0.36</v>
      </c>
      <c r="K108" s="74"/>
      <c r="L108" s="99"/>
      <c r="M108" s="74"/>
      <c r="N108" s="99"/>
      <c r="O108" s="77"/>
      <c r="P108" s="75"/>
      <c r="Q108" s="77"/>
      <c r="R108" s="75"/>
      <c r="S108" s="199"/>
      <c r="T108" s="21"/>
      <c r="U108" s="4"/>
      <c r="V108" s="21"/>
    </row>
    <row r="109" spans="5:23" s="5" customFormat="1" ht="111.75" customHeight="1" thickBot="1" x14ac:dyDescent="0.3">
      <c r="E109" s="181" t="s">
        <v>495</v>
      </c>
      <c r="F109" s="15" t="s">
        <v>494</v>
      </c>
      <c r="G109" s="190" t="s">
        <v>496</v>
      </c>
      <c r="H109" s="100">
        <v>15.45</v>
      </c>
      <c r="I109" s="70">
        <f t="shared" ref="I109:I114" si="47">H109*(1-J109)</f>
        <v>7.7296349999999991</v>
      </c>
      <c r="J109" s="139">
        <v>0.49969999999999998</v>
      </c>
      <c r="K109" s="77"/>
      <c r="L109" s="99"/>
      <c r="M109" s="77"/>
      <c r="N109" s="99"/>
      <c r="O109" s="77"/>
      <c r="P109" s="75"/>
      <c r="Q109" s="77"/>
      <c r="R109" s="75"/>
      <c r="S109" s="199"/>
      <c r="T109" s="21"/>
      <c r="U109" s="4"/>
      <c r="V109" s="21"/>
    </row>
    <row r="110" spans="5:23" s="5" customFormat="1" ht="108" customHeight="1" x14ac:dyDescent="0.25">
      <c r="E110" s="181" t="s">
        <v>174</v>
      </c>
      <c r="F110" s="14" t="s">
        <v>33</v>
      </c>
      <c r="G110" s="193" t="s">
        <v>308</v>
      </c>
      <c r="H110" s="100">
        <v>6.75</v>
      </c>
      <c r="I110" s="70">
        <f t="shared" si="47"/>
        <v>3.8137499999999998</v>
      </c>
      <c r="J110" s="89">
        <v>0.435</v>
      </c>
      <c r="K110" s="73">
        <f>H110*(1-L110)</f>
        <v>3.7125000000000004</v>
      </c>
      <c r="L110" s="107">
        <v>0.45</v>
      </c>
      <c r="M110" s="77"/>
      <c r="N110" s="99"/>
      <c r="O110" s="77"/>
      <c r="P110" s="75"/>
      <c r="Q110" s="77"/>
      <c r="R110" s="75"/>
      <c r="S110" s="199"/>
      <c r="T110" s="21"/>
      <c r="U110" s="4"/>
      <c r="V110" s="21"/>
    </row>
    <row r="111" spans="5:23" s="5" customFormat="1" ht="108" hidden="1" customHeight="1" x14ac:dyDescent="0.25">
      <c r="E111" s="181" t="s">
        <v>530</v>
      </c>
      <c r="F111" s="19" t="s">
        <v>531</v>
      </c>
      <c r="G111" s="193" t="s">
        <v>532</v>
      </c>
      <c r="H111" s="100">
        <v>13.14</v>
      </c>
      <c r="I111" s="102">
        <f>H111*(1-J111)</f>
        <v>8.6723999999999997</v>
      </c>
      <c r="J111" s="89">
        <v>0.34</v>
      </c>
      <c r="K111" s="102">
        <f>H111*(1-L111)</f>
        <v>8.5410000000000004</v>
      </c>
      <c r="L111" s="107">
        <v>0.35</v>
      </c>
      <c r="M111" s="77"/>
      <c r="N111" s="99"/>
      <c r="O111" s="77"/>
      <c r="P111" s="75"/>
      <c r="Q111" s="77"/>
      <c r="R111" s="75"/>
      <c r="S111" s="278" t="s">
        <v>533</v>
      </c>
      <c r="T111" s="21"/>
      <c r="U111" s="4"/>
      <c r="V111" s="21"/>
    </row>
    <row r="112" spans="5:23" s="5" customFormat="1" ht="108" hidden="1" customHeight="1" x14ac:dyDescent="0.25">
      <c r="E112" s="181" t="s">
        <v>176</v>
      </c>
      <c r="F112" s="14" t="s">
        <v>98</v>
      </c>
      <c r="G112" s="190" t="s">
        <v>310</v>
      </c>
      <c r="H112" s="100">
        <v>13.14</v>
      </c>
      <c r="I112" s="67">
        <f>H112*(1-J112)</f>
        <v>8.6723999999999997</v>
      </c>
      <c r="J112" s="142">
        <v>0.34</v>
      </c>
      <c r="K112" s="73">
        <f>H112*(1-L112)</f>
        <v>8.5410000000000004</v>
      </c>
      <c r="L112" s="101">
        <v>0.35</v>
      </c>
      <c r="M112" s="77"/>
      <c r="N112" s="99"/>
      <c r="O112" s="74"/>
      <c r="P112" s="75"/>
      <c r="Q112" s="74"/>
      <c r="R112" s="75"/>
      <c r="S112" s="206"/>
      <c r="T112" s="21"/>
      <c r="U112" s="4"/>
      <c r="V112" s="21"/>
    </row>
    <row r="113" spans="5:22" s="5" customFormat="1" ht="108" customHeight="1" x14ac:dyDescent="0.25">
      <c r="E113" s="181" t="s">
        <v>177</v>
      </c>
      <c r="F113" s="14" t="s">
        <v>34</v>
      </c>
      <c r="G113" s="190" t="s">
        <v>311</v>
      </c>
      <c r="H113" s="100">
        <v>19.09</v>
      </c>
      <c r="I113" s="70">
        <f t="shared" si="47"/>
        <v>11.835799999999999</v>
      </c>
      <c r="J113" s="101">
        <v>0.38</v>
      </c>
      <c r="K113" s="73">
        <f>H113*(1-L113)</f>
        <v>11.358549999999999</v>
      </c>
      <c r="L113" s="90">
        <v>0.40500000000000003</v>
      </c>
      <c r="M113" s="77"/>
      <c r="N113" s="99"/>
      <c r="O113" s="77"/>
      <c r="P113" s="75"/>
      <c r="Q113" s="77"/>
      <c r="R113" s="75"/>
      <c r="S113" s="208"/>
      <c r="T113" s="21"/>
      <c r="U113" s="4"/>
      <c r="V113" s="21"/>
    </row>
    <row r="114" spans="5:22" s="5" customFormat="1" ht="105.95" customHeight="1" x14ac:dyDescent="0.25">
      <c r="E114" s="181" t="s">
        <v>178</v>
      </c>
      <c r="F114" s="14" t="s">
        <v>35</v>
      </c>
      <c r="G114" s="190" t="s">
        <v>312</v>
      </c>
      <c r="H114" s="132">
        <v>4.5199999999999996</v>
      </c>
      <c r="I114" s="73">
        <f t="shared" si="47"/>
        <v>2.5764</v>
      </c>
      <c r="J114" s="107">
        <v>0.43</v>
      </c>
      <c r="K114" s="73">
        <f t="shared" ref="K114" si="48">H114*(1-L114)</f>
        <v>2.3956</v>
      </c>
      <c r="L114" s="107">
        <v>0.47</v>
      </c>
      <c r="M114" s="70">
        <f>H114*(1-N114)</f>
        <v>2.3051999999999997</v>
      </c>
      <c r="N114" s="107">
        <v>0.49</v>
      </c>
      <c r="O114" s="77"/>
      <c r="P114" s="75"/>
      <c r="Q114" s="77"/>
      <c r="R114" s="75"/>
      <c r="S114" s="199"/>
      <c r="T114" s="21"/>
      <c r="U114" s="4"/>
      <c r="V114" s="21"/>
    </row>
    <row r="115" spans="5:22" s="5" customFormat="1" ht="105.95" customHeight="1" x14ac:dyDescent="0.25">
      <c r="E115" s="181" t="s">
        <v>179</v>
      </c>
      <c r="F115" s="14" t="s">
        <v>36</v>
      </c>
      <c r="G115" s="190" t="s">
        <v>313</v>
      </c>
      <c r="H115" s="132">
        <v>23.64</v>
      </c>
      <c r="I115" s="73">
        <f>H115*(1-J115)</f>
        <v>11.465400000000001</v>
      </c>
      <c r="J115" s="169">
        <v>0.51500000000000001</v>
      </c>
      <c r="K115" s="73">
        <f>H115*(1-L115)</f>
        <v>10.992599999999999</v>
      </c>
      <c r="L115" s="169">
        <v>0.53500000000000003</v>
      </c>
      <c r="M115" s="91">
        <f>H115*(1-N115)</f>
        <v>10.519799999999998</v>
      </c>
      <c r="N115" s="158">
        <v>0.55500000000000005</v>
      </c>
      <c r="O115" s="77"/>
      <c r="P115" s="75"/>
      <c r="Q115" s="77"/>
      <c r="R115" s="75"/>
      <c r="S115" s="199"/>
      <c r="T115" s="21"/>
      <c r="U115" s="4"/>
      <c r="V115" s="21"/>
    </row>
    <row r="116" spans="5:22" s="5" customFormat="1" ht="105.95" customHeight="1" x14ac:dyDescent="0.25">
      <c r="E116" s="181" t="s">
        <v>180</v>
      </c>
      <c r="F116" s="14" t="s">
        <v>37</v>
      </c>
      <c r="G116" s="190" t="s">
        <v>314</v>
      </c>
      <c r="H116" s="132">
        <v>15.73</v>
      </c>
      <c r="I116" s="73">
        <f t="shared" ref="I116" si="49">H116*(1-J116)</f>
        <v>8.4942000000000011</v>
      </c>
      <c r="J116" s="107">
        <v>0.46</v>
      </c>
      <c r="K116" s="73">
        <f t="shared" ref="K116" si="50">H116*(1-L116)</f>
        <v>8.0222999999999995</v>
      </c>
      <c r="L116" s="107">
        <v>0.49</v>
      </c>
      <c r="M116" s="91">
        <f>H116*(1-N116)</f>
        <v>7.7077</v>
      </c>
      <c r="N116" s="104">
        <v>0.51</v>
      </c>
      <c r="O116" s="77"/>
      <c r="P116" s="75"/>
      <c r="Q116" s="77"/>
      <c r="R116" s="75"/>
      <c r="S116" s="199"/>
      <c r="T116" s="21"/>
      <c r="U116" s="4"/>
      <c r="V116" s="21"/>
    </row>
    <row r="117" spans="5:22" s="5" customFormat="1" ht="105.95" customHeight="1" x14ac:dyDescent="0.25">
      <c r="E117" s="181" t="s">
        <v>450</v>
      </c>
      <c r="F117" s="14" t="s">
        <v>451</v>
      </c>
      <c r="G117" s="190" t="s">
        <v>452</v>
      </c>
      <c r="H117" s="132">
        <v>15.09</v>
      </c>
      <c r="I117" s="73">
        <f>H117*(1-J117)</f>
        <v>9.9593999999999987</v>
      </c>
      <c r="J117" s="107">
        <v>0.34</v>
      </c>
      <c r="K117" s="77"/>
      <c r="L117" s="75"/>
      <c r="M117" s="77"/>
      <c r="N117" s="75"/>
      <c r="O117" s="77"/>
      <c r="P117" s="75"/>
      <c r="Q117" s="77"/>
      <c r="R117" s="75"/>
      <c r="S117" s="199"/>
      <c r="T117" s="21"/>
      <c r="U117" s="4"/>
      <c r="V117" s="21"/>
    </row>
    <row r="118" spans="5:22" s="5" customFormat="1" ht="105.95" customHeight="1" x14ac:dyDescent="0.25">
      <c r="E118" s="181" t="s">
        <v>582</v>
      </c>
      <c r="F118" s="240" t="s">
        <v>583</v>
      </c>
      <c r="G118" s="190" t="s">
        <v>584</v>
      </c>
      <c r="H118" s="132">
        <v>9.9499999999999993</v>
      </c>
      <c r="I118" s="102">
        <v>4.9749999999999996</v>
      </c>
      <c r="J118" s="107">
        <v>0.5</v>
      </c>
      <c r="K118" s="102">
        <v>4.7759999999999998</v>
      </c>
      <c r="L118" s="107">
        <v>0.52</v>
      </c>
      <c r="M118" s="138">
        <v>4.5769999999999991</v>
      </c>
      <c r="N118" s="104">
        <v>0.54</v>
      </c>
      <c r="O118" s="77"/>
      <c r="P118" s="75"/>
      <c r="Q118" s="77"/>
      <c r="R118" s="75"/>
      <c r="S118" s="199"/>
      <c r="T118" s="21"/>
      <c r="U118" s="4"/>
      <c r="V118" s="21"/>
    </row>
    <row r="119" spans="5:22" s="5" customFormat="1" ht="105.95" hidden="1" customHeight="1" x14ac:dyDescent="0.25">
      <c r="E119" s="181" t="s">
        <v>181</v>
      </c>
      <c r="F119" s="179" t="s">
        <v>38</v>
      </c>
      <c r="G119" s="190" t="s">
        <v>315</v>
      </c>
      <c r="H119" s="132">
        <v>22.72</v>
      </c>
      <c r="I119" s="73">
        <f>H119*(1-J119)</f>
        <v>12.7232</v>
      </c>
      <c r="J119" s="101">
        <v>0.44</v>
      </c>
      <c r="K119" s="73">
        <f t="shared" ref="K119" si="51">H119*(1-L119)</f>
        <v>11.814399999999999</v>
      </c>
      <c r="L119" s="101">
        <v>0.48</v>
      </c>
      <c r="M119" s="74">
        <v>48</v>
      </c>
      <c r="N119" s="99"/>
      <c r="O119" s="77"/>
      <c r="P119" s="75"/>
      <c r="Q119" s="77"/>
      <c r="R119" s="75"/>
      <c r="S119" s="199"/>
      <c r="T119" s="21"/>
      <c r="U119" s="4"/>
      <c r="V119" s="21"/>
    </row>
    <row r="120" spans="5:22" s="5" customFormat="1" ht="105.95" customHeight="1" x14ac:dyDescent="0.25">
      <c r="E120" s="181" t="s">
        <v>182</v>
      </c>
      <c r="F120" s="14" t="s">
        <v>39</v>
      </c>
      <c r="G120" s="190" t="s">
        <v>316</v>
      </c>
      <c r="H120" s="132">
        <v>14.45</v>
      </c>
      <c r="I120" s="73">
        <f>H120*(1-J120)</f>
        <v>8.8144999999999989</v>
      </c>
      <c r="J120" s="107">
        <v>0.39</v>
      </c>
      <c r="K120" s="73">
        <f>H120*(1-L120)</f>
        <v>8.3810000000000002</v>
      </c>
      <c r="L120" s="107">
        <v>0.42</v>
      </c>
      <c r="M120" s="74"/>
      <c r="N120" s="99"/>
      <c r="O120" s="77"/>
      <c r="P120" s="75"/>
      <c r="Q120" s="77"/>
      <c r="R120" s="75"/>
      <c r="S120" s="199"/>
      <c r="T120" s="21"/>
      <c r="U120" s="4"/>
      <c r="V120" s="21"/>
    </row>
    <row r="121" spans="5:22" s="5" customFormat="1" ht="104.25" hidden="1" customHeight="1" thickBot="1" x14ac:dyDescent="0.3">
      <c r="E121" s="181" t="s">
        <v>442</v>
      </c>
      <c r="F121" s="14" t="s">
        <v>443</v>
      </c>
      <c r="G121" s="190" t="s">
        <v>444</v>
      </c>
      <c r="H121" s="132">
        <v>7.68</v>
      </c>
      <c r="I121" s="102">
        <f t="shared" ref="I121" si="52">H121*(1-J121)</f>
        <v>4.992</v>
      </c>
      <c r="J121" s="143">
        <v>0.35</v>
      </c>
      <c r="K121" s="74"/>
      <c r="L121" s="99"/>
      <c r="M121" s="74"/>
      <c r="N121" s="99"/>
      <c r="O121" s="77"/>
      <c r="P121" s="75"/>
      <c r="Q121" s="77"/>
      <c r="R121" s="75"/>
      <c r="S121" s="206" t="s">
        <v>408</v>
      </c>
      <c r="T121" s="21"/>
      <c r="U121" s="4"/>
      <c r="V121" s="21"/>
    </row>
    <row r="122" spans="5:22" s="5" customFormat="1" ht="105.95" hidden="1" customHeight="1" x14ac:dyDescent="0.25">
      <c r="E122" s="181" t="s">
        <v>373</v>
      </c>
      <c r="F122" s="14" t="s">
        <v>374</v>
      </c>
      <c r="G122" s="190" t="s">
        <v>375</v>
      </c>
      <c r="H122" s="132">
        <f>19.85/1.1</f>
        <v>18.045454545454547</v>
      </c>
      <c r="I122" s="73">
        <f t="shared" ref="I122" si="53">H122*(1-J122)</f>
        <v>11.549090909090911</v>
      </c>
      <c r="J122" s="144">
        <v>0.36</v>
      </c>
      <c r="K122" s="91">
        <f>H122*(1-L122)</f>
        <v>11.188181818181819</v>
      </c>
      <c r="L122" s="104">
        <v>0.38</v>
      </c>
      <c r="M122" s="91">
        <f>H122*(1-N122)</f>
        <v>10.827272727272728</v>
      </c>
      <c r="N122" s="104">
        <v>0.4</v>
      </c>
      <c r="O122" s="77"/>
      <c r="P122" s="75"/>
      <c r="Q122" s="77"/>
      <c r="R122" s="75"/>
      <c r="S122" s="209"/>
      <c r="T122" s="21"/>
      <c r="U122" s="4"/>
      <c r="V122" s="21"/>
    </row>
    <row r="123" spans="5:22" s="5" customFormat="1" ht="104.25" hidden="1" customHeight="1" x14ac:dyDescent="0.25">
      <c r="E123" s="181" t="s">
        <v>183</v>
      </c>
      <c r="F123" s="20" t="s">
        <v>80</v>
      </c>
      <c r="G123" s="190" t="s">
        <v>317</v>
      </c>
      <c r="H123" s="132">
        <v>5.22</v>
      </c>
      <c r="I123" s="73">
        <f>H123*(1-J123)</f>
        <v>2.871</v>
      </c>
      <c r="J123" s="107">
        <v>0.45</v>
      </c>
      <c r="K123" s="73">
        <f t="shared" ref="K123" si="54">H123*(1-L123)</f>
        <v>2.7143999999999999</v>
      </c>
      <c r="L123" s="143">
        <v>0.48</v>
      </c>
      <c r="M123" s="74"/>
      <c r="N123" s="99"/>
      <c r="O123" s="77"/>
      <c r="P123" s="75"/>
      <c r="Q123" s="77"/>
      <c r="R123" s="75"/>
      <c r="S123" s="199"/>
      <c r="T123" s="21"/>
      <c r="U123" s="4"/>
      <c r="V123" s="21"/>
    </row>
    <row r="124" spans="5:22" s="5" customFormat="1" ht="104.25" hidden="1" customHeight="1" x14ac:dyDescent="0.25">
      <c r="E124" s="181" t="s">
        <v>557</v>
      </c>
      <c r="F124" s="48" t="s">
        <v>558</v>
      </c>
      <c r="G124" s="190" t="s">
        <v>559</v>
      </c>
      <c r="H124" s="132">
        <v>9.9499999999999993</v>
      </c>
      <c r="I124" s="102">
        <f>H124*(1-J124)</f>
        <v>6.5669999999999984</v>
      </c>
      <c r="J124" s="107">
        <v>0.34</v>
      </c>
      <c r="K124" s="77"/>
      <c r="L124" s="75"/>
      <c r="M124" s="77"/>
      <c r="N124" s="99"/>
      <c r="O124" s="77"/>
      <c r="P124" s="75"/>
      <c r="Q124" s="77"/>
      <c r="R124" s="75"/>
      <c r="S124" s="278"/>
      <c r="T124" s="21"/>
      <c r="U124" s="4"/>
      <c r="V124" s="21"/>
    </row>
    <row r="125" spans="5:22" s="5" customFormat="1" ht="104.25" customHeight="1" x14ac:dyDescent="0.25">
      <c r="E125" s="181" t="s">
        <v>475</v>
      </c>
      <c r="F125" s="19" t="s">
        <v>476</v>
      </c>
      <c r="G125" s="190" t="s">
        <v>477</v>
      </c>
      <c r="H125" s="132">
        <v>13.43</v>
      </c>
      <c r="I125" s="102">
        <f t="shared" ref="I125" si="55">H125*(1-J125)</f>
        <v>7.5879499999999993</v>
      </c>
      <c r="J125" s="89">
        <v>0.435</v>
      </c>
      <c r="K125" s="102">
        <f>H125*(1-L125)</f>
        <v>7.3193499999999991</v>
      </c>
      <c r="L125" s="234">
        <v>0.45500000000000002</v>
      </c>
      <c r="M125" s="74"/>
      <c r="N125" s="99"/>
      <c r="O125" s="77"/>
      <c r="P125" s="75"/>
      <c r="Q125" s="77"/>
      <c r="R125" s="75"/>
      <c r="S125" s="199"/>
      <c r="T125" s="21"/>
      <c r="U125" s="4"/>
      <c r="V125" s="21"/>
    </row>
    <row r="126" spans="5:22" s="5" customFormat="1" ht="104.25" customHeight="1" x14ac:dyDescent="0.25">
      <c r="E126" s="181" t="s">
        <v>185</v>
      </c>
      <c r="F126" s="13" t="s">
        <v>41</v>
      </c>
      <c r="G126" s="190" t="s">
        <v>319</v>
      </c>
      <c r="H126" s="131">
        <v>16.68</v>
      </c>
      <c r="I126" s="134">
        <f>H126*(1-J126)</f>
        <v>11.008799999999999</v>
      </c>
      <c r="J126" s="294">
        <v>0.34</v>
      </c>
      <c r="K126" s="67">
        <f>H126*(1-L126)</f>
        <v>10.9254</v>
      </c>
      <c r="L126" s="295">
        <v>0.34499999999999997</v>
      </c>
      <c r="M126" s="62"/>
      <c r="N126" s="63"/>
      <c r="O126" s="62"/>
      <c r="P126" s="65"/>
      <c r="Q126" s="62"/>
      <c r="R126" s="65"/>
      <c r="S126" s="306" t="s">
        <v>579</v>
      </c>
      <c r="T126" s="21"/>
      <c r="U126" s="4"/>
      <c r="V126" s="21"/>
    </row>
    <row r="127" spans="5:22" s="5" customFormat="1" ht="104.25" customHeight="1" x14ac:dyDescent="0.25">
      <c r="E127" s="181" t="s">
        <v>567</v>
      </c>
      <c r="F127" s="19" t="s">
        <v>568</v>
      </c>
      <c r="G127" s="190" t="s">
        <v>303</v>
      </c>
      <c r="H127" s="131">
        <v>8.48</v>
      </c>
      <c r="I127" s="102">
        <f t="shared" ref="I127" si="56">H127*(1-J127)</f>
        <v>5.3424000000000005</v>
      </c>
      <c r="J127" s="107">
        <v>0.37</v>
      </c>
      <c r="K127" s="73">
        <f>H127*(1-L127)</f>
        <v>5.0880000000000001</v>
      </c>
      <c r="L127" s="135">
        <v>0.4</v>
      </c>
      <c r="M127" s="102">
        <f>H127*(1-N127)</f>
        <v>4.918400000000001</v>
      </c>
      <c r="N127" s="107">
        <v>0.42</v>
      </c>
      <c r="O127" s="77"/>
      <c r="P127" s="75"/>
      <c r="Q127" s="77"/>
      <c r="R127" s="75"/>
      <c r="S127" s="199"/>
      <c r="T127" s="21"/>
      <c r="U127" s="4"/>
      <c r="V127" s="21"/>
    </row>
    <row r="128" spans="5:22" s="5" customFormat="1" ht="104.25" customHeight="1" x14ac:dyDescent="0.25">
      <c r="E128" s="181" t="s">
        <v>424</v>
      </c>
      <c r="F128" s="14" t="s">
        <v>425</v>
      </c>
      <c r="G128" s="190" t="s">
        <v>426</v>
      </c>
      <c r="H128" s="132">
        <v>18.39</v>
      </c>
      <c r="I128" s="102">
        <f>H128*(1-J128)</f>
        <v>11.034000000000001</v>
      </c>
      <c r="J128" s="135">
        <v>0.4</v>
      </c>
      <c r="K128" s="102">
        <f>H128*(1-L128)</f>
        <v>10.666200000000002</v>
      </c>
      <c r="L128" s="145">
        <v>0.42</v>
      </c>
      <c r="M128" s="74"/>
      <c r="N128" s="99"/>
      <c r="O128" s="77"/>
      <c r="P128" s="75"/>
      <c r="Q128" s="77"/>
      <c r="R128" s="75"/>
      <c r="S128" s="199"/>
      <c r="T128" s="21"/>
      <c r="U128" s="4"/>
      <c r="V128" s="21"/>
    </row>
    <row r="129" spans="5:22" s="5" customFormat="1" ht="104.25" customHeight="1" x14ac:dyDescent="0.25">
      <c r="E129" s="181" t="s">
        <v>186</v>
      </c>
      <c r="F129" s="14" t="s">
        <v>110</v>
      </c>
      <c r="G129" s="190" t="s">
        <v>320</v>
      </c>
      <c r="H129" s="132">
        <v>15</v>
      </c>
      <c r="I129" s="73">
        <f>H129*(1-J129)</f>
        <v>7.95</v>
      </c>
      <c r="J129" s="141">
        <v>0.47</v>
      </c>
      <c r="K129" s="70">
        <f t="shared" ref="K129:K138" si="57">H129*(1-L129)</f>
        <v>7.3905000000000003</v>
      </c>
      <c r="L129" s="139">
        <v>0.50729999999999997</v>
      </c>
      <c r="M129" s="70">
        <f>H129*(1-N129)</f>
        <v>6.9795000000000007</v>
      </c>
      <c r="N129" s="139">
        <v>0.53469999999999995</v>
      </c>
      <c r="O129" s="77"/>
      <c r="P129" s="75"/>
      <c r="Q129" s="77"/>
      <c r="R129" s="75"/>
      <c r="S129" s="210"/>
      <c r="T129" s="21"/>
      <c r="U129" s="4"/>
      <c r="V129" s="21"/>
    </row>
    <row r="130" spans="5:22" s="5" customFormat="1" ht="104.25" hidden="1" customHeight="1" x14ac:dyDescent="0.25">
      <c r="E130" s="181" t="s">
        <v>594</v>
      </c>
      <c r="F130" s="19" t="s">
        <v>595</v>
      </c>
      <c r="G130" s="190" t="s">
        <v>596</v>
      </c>
      <c r="H130" s="132">
        <v>18.04</v>
      </c>
      <c r="I130" s="102">
        <f t="shared" ref="I130" si="58">H130*(1-J130)</f>
        <v>11.274999999999999</v>
      </c>
      <c r="J130" s="107">
        <v>0.375</v>
      </c>
      <c r="K130" s="73">
        <f>H130*(1-L130)</f>
        <v>10.914199999999999</v>
      </c>
      <c r="L130" s="104">
        <v>0.39500000000000002</v>
      </c>
      <c r="M130" s="74"/>
      <c r="N130" s="99"/>
      <c r="O130" s="77"/>
      <c r="P130" s="75"/>
      <c r="Q130" s="77"/>
      <c r="R130" s="75"/>
      <c r="S130" s="210"/>
      <c r="T130" s="21"/>
      <c r="U130" s="4"/>
      <c r="V130" s="21"/>
    </row>
    <row r="131" spans="5:22" s="5" customFormat="1" ht="104.25" customHeight="1" x14ac:dyDescent="0.25">
      <c r="E131" s="181" t="s">
        <v>433</v>
      </c>
      <c r="F131" s="14" t="s">
        <v>434</v>
      </c>
      <c r="G131" s="190" t="s">
        <v>435</v>
      </c>
      <c r="H131" s="132">
        <v>17.05</v>
      </c>
      <c r="I131" s="102">
        <f t="shared" ref="I131" si="59">H131*(1-J131)</f>
        <v>5.9675000000000002</v>
      </c>
      <c r="J131" s="107">
        <v>0.65</v>
      </c>
      <c r="K131" s="73">
        <f t="shared" ref="K131" si="60">H131*(1-L131)</f>
        <v>5.4559999999999995</v>
      </c>
      <c r="L131" s="143">
        <v>0.68</v>
      </c>
      <c r="M131" s="91">
        <f>H131*(1-N131)</f>
        <v>4.7740000000000009</v>
      </c>
      <c r="N131" s="104">
        <v>0.72</v>
      </c>
      <c r="O131" s="77"/>
      <c r="P131" s="75"/>
      <c r="Q131" s="77"/>
      <c r="R131" s="75"/>
      <c r="S131" s="210"/>
      <c r="T131" s="21"/>
      <c r="U131" s="4"/>
      <c r="V131" s="21"/>
    </row>
    <row r="132" spans="5:22" s="5" customFormat="1" ht="104.25" customHeight="1" x14ac:dyDescent="0.25">
      <c r="E132" s="181" t="s">
        <v>187</v>
      </c>
      <c r="F132" s="14" t="s">
        <v>42</v>
      </c>
      <c r="G132" s="190" t="s">
        <v>321</v>
      </c>
      <c r="H132" s="132">
        <v>28.13</v>
      </c>
      <c r="I132" s="73">
        <f>H132*(1-J132)</f>
        <v>9.8454999999999995</v>
      </c>
      <c r="J132" s="141">
        <v>0.65</v>
      </c>
      <c r="K132" s="91">
        <f>H132*(1-L132)</f>
        <v>9.001599999999998</v>
      </c>
      <c r="L132" s="104">
        <v>0.68</v>
      </c>
      <c r="M132" s="91">
        <f>H132*(1-N132)</f>
        <v>7.8764000000000003</v>
      </c>
      <c r="N132" s="104">
        <v>0.72</v>
      </c>
      <c r="O132" s="77">
        <f t="shared" ref="O132:R132" si="61">M132</f>
        <v>7.8764000000000003</v>
      </c>
      <c r="P132" s="75">
        <f t="shared" si="61"/>
        <v>0.72</v>
      </c>
      <c r="Q132" s="77">
        <f t="shared" si="61"/>
        <v>7.8764000000000003</v>
      </c>
      <c r="R132" s="75">
        <f t="shared" si="61"/>
        <v>0.72</v>
      </c>
      <c r="S132" s="210"/>
      <c r="T132" s="21"/>
      <c r="U132" s="4"/>
      <c r="V132" s="21"/>
    </row>
    <row r="133" spans="5:22" s="5" customFormat="1" ht="104.25" hidden="1" customHeight="1" x14ac:dyDescent="0.25">
      <c r="E133" s="181" t="s">
        <v>550</v>
      </c>
      <c r="F133" s="289" t="s">
        <v>551</v>
      </c>
      <c r="G133" s="190" t="s">
        <v>552</v>
      </c>
      <c r="H133" s="132">
        <v>9.9499999999999993</v>
      </c>
      <c r="I133" s="102">
        <f>H133*(1-J133)</f>
        <v>5.97</v>
      </c>
      <c r="J133" s="107">
        <v>0.4</v>
      </c>
      <c r="K133" s="102">
        <f>H133*(1-L133)</f>
        <v>5.7709999999999999</v>
      </c>
      <c r="L133" s="107">
        <v>0.42</v>
      </c>
      <c r="M133" s="102">
        <f>H133*(1-N133)</f>
        <v>5.4725000000000001</v>
      </c>
      <c r="N133" s="107">
        <v>0.45</v>
      </c>
      <c r="O133" s="77"/>
      <c r="P133" s="75"/>
      <c r="Q133" s="77"/>
      <c r="R133" s="103"/>
      <c r="S133" s="278" t="s">
        <v>553</v>
      </c>
      <c r="T133" s="21"/>
      <c r="U133" s="4"/>
      <c r="V133" s="21"/>
    </row>
    <row r="134" spans="5:22" s="5" customFormat="1" ht="104.25" customHeight="1" thickBot="1" x14ac:dyDescent="0.3">
      <c r="E134" s="181" t="s">
        <v>188</v>
      </c>
      <c r="F134" s="14" t="s">
        <v>43</v>
      </c>
      <c r="G134" s="190" t="s">
        <v>322</v>
      </c>
      <c r="H134" s="132">
        <v>10.25</v>
      </c>
      <c r="I134" s="73">
        <f>H134*(1-J134)</f>
        <v>6.6625000000000005</v>
      </c>
      <c r="J134" s="141">
        <v>0.35</v>
      </c>
      <c r="K134" s="74">
        <f t="shared" ref="K134:N134" si="62">I134</f>
        <v>6.6625000000000005</v>
      </c>
      <c r="L134" s="99">
        <f t="shared" si="62"/>
        <v>0.35</v>
      </c>
      <c r="M134" s="74">
        <f t="shared" si="62"/>
        <v>6.6625000000000005</v>
      </c>
      <c r="N134" s="99">
        <f t="shared" si="62"/>
        <v>0.35</v>
      </c>
      <c r="O134" s="77">
        <f>M134</f>
        <v>6.6625000000000005</v>
      </c>
      <c r="P134" s="75">
        <f>N134</f>
        <v>0.35</v>
      </c>
      <c r="Q134" s="77">
        <f>O134</f>
        <v>6.6625000000000005</v>
      </c>
      <c r="R134" s="75">
        <f>P134</f>
        <v>0.35</v>
      </c>
      <c r="S134" s="304" t="s">
        <v>592</v>
      </c>
      <c r="T134" s="21"/>
      <c r="U134" s="4"/>
      <c r="V134" s="21"/>
    </row>
    <row r="135" spans="5:22" s="5" customFormat="1" ht="32.25" thickBot="1" x14ac:dyDescent="0.3">
      <c r="E135" s="31"/>
      <c r="F135" s="32"/>
      <c r="G135" s="33"/>
      <c r="H135" s="58"/>
      <c r="I135" s="345" t="s">
        <v>69</v>
      </c>
      <c r="J135" s="346"/>
      <c r="K135" s="353" t="s">
        <v>66</v>
      </c>
      <c r="L135" s="354"/>
      <c r="M135" s="347" t="s">
        <v>67</v>
      </c>
      <c r="N135" s="346"/>
      <c r="O135" s="345" t="s">
        <v>68</v>
      </c>
      <c r="P135" s="346"/>
      <c r="Q135" s="345" t="s">
        <v>606</v>
      </c>
      <c r="R135" s="346"/>
      <c r="S135" s="34"/>
      <c r="T135" s="21"/>
      <c r="U135" s="4"/>
      <c r="V135" s="21"/>
    </row>
    <row r="136" spans="5:22" s="5" customFormat="1" ht="53.25" thickBot="1" x14ac:dyDescent="0.3">
      <c r="E136" s="29" t="s">
        <v>0</v>
      </c>
      <c r="F136" s="191" t="s">
        <v>1</v>
      </c>
      <c r="G136" s="38" t="s">
        <v>368</v>
      </c>
      <c r="H136" s="192" t="s">
        <v>2</v>
      </c>
      <c r="I136" s="36" t="s">
        <v>3</v>
      </c>
      <c r="J136" s="50" t="s">
        <v>4</v>
      </c>
      <c r="K136" s="36" t="s">
        <v>3</v>
      </c>
      <c r="L136" s="51" t="s">
        <v>4</v>
      </c>
      <c r="M136" s="52" t="s">
        <v>3</v>
      </c>
      <c r="N136" s="53" t="s">
        <v>4</v>
      </c>
      <c r="O136" s="36" t="s">
        <v>3</v>
      </c>
      <c r="P136" s="37" t="s">
        <v>4</v>
      </c>
      <c r="Q136" s="36" t="s">
        <v>3</v>
      </c>
      <c r="R136" s="37" t="s">
        <v>4</v>
      </c>
      <c r="S136" s="185" t="s">
        <v>554</v>
      </c>
      <c r="T136" s="21"/>
      <c r="U136" s="4"/>
      <c r="V136" s="21"/>
    </row>
    <row r="137" spans="5:22" s="5" customFormat="1" ht="104.25" customHeight="1" x14ac:dyDescent="0.25">
      <c r="E137" s="181" t="s">
        <v>379</v>
      </c>
      <c r="F137" s="15" t="s">
        <v>380</v>
      </c>
      <c r="G137" s="190" t="s">
        <v>381</v>
      </c>
      <c r="H137" s="132">
        <v>16.89</v>
      </c>
      <c r="I137" s="73">
        <f>H137*(1-J137)</f>
        <v>8.419665000000002</v>
      </c>
      <c r="J137" s="156">
        <v>0.50149999999999995</v>
      </c>
      <c r="K137" s="91">
        <f>H137*(1-L137)</f>
        <v>7.9501230000000005</v>
      </c>
      <c r="L137" s="158">
        <v>0.52929999999999999</v>
      </c>
      <c r="M137" s="74"/>
      <c r="N137" s="99"/>
      <c r="O137" s="77"/>
      <c r="P137" s="75"/>
      <c r="Q137" s="77"/>
      <c r="R137" s="75"/>
      <c r="S137" s="211"/>
      <c r="T137" s="21"/>
      <c r="U137" s="4"/>
      <c r="V137" s="21"/>
    </row>
    <row r="138" spans="5:22" s="5" customFormat="1" ht="104.25" hidden="1" customHeight="1" x14ac:dyDescent="0.5">
      <c r="E138" s="181" t="s">
        <v>192</v>
      </c>
      <c r="F138" s="179" t="s">
        <v>46</v>
      </c>
      <c r="G138" s="190" t="s">
        <v>327</v>
      </c>
      <c r="H138" s="132">
        <v>5.95</v>
      </c>
      <c r="I138" s="70">
        <f>H138*(1-J138)</f>
        <v>3.0940000000000003</v>
      </c>
      <c r="J138" s="72">
        <v>0.48</v>
      </c>
      <c r="K138" s="70">
        <f t="shared" si="57"/>
        <v>2.9155000000000002</v>
      </c>
      <c r="L138" s="92">
        <v>0.51</v>
      </c>
      <c r="M138" s="70">
        <f>H138-(H138*N138)</f>
        <v>2.7369999999999997</v>
      </c>
      <c r="N138" s="72">
        <v>0.54</v>
      </c>
      <c r="O138" s="77"/>
      <c r="P138" s="147"/>
      <c r="Q138" s="77"/>
      <c r="R138" s="75"/>
      <c r="S138" s="199"/>
      <c r="T138" s="21"/>
      <c r="U138" s="4"/>
      <c r="V138" s="21"/>
    </row>
    <row r="139" spans="5:22" s="5" customFormat="1" ht="104.25" hidden="1" customHeight="1" x14ac:dyDescent="0.5">
      <c r="E139" s="181" t="s">
        <v>394</v>
      </c>
      <c r="F139" s="14" t="s">
        <v>395</v>
      </c>
      <c r="G139" s="190" t="s">
        <v>507</v>
      </c>
      <c r="H139" s="132">
        <v>60.41</v>
      </c>
      <c r="I139" s="148">
        <f t="shared" ref="I139:I141" si="63">H139*(1-J139)</f>
        <v>33.225500000000004</v>
      </c>
      <c r="J139" s="144">
        <v>0.45</v>
      </c>
      <c r="K139" s="74"/>
      <c r="L139" s="99"/>
      <c r="M139" s="74"/>
      <c r="N139" s="99"/>
      <c r="O139" s="77"/>
      <c r="P139" s="147"/>
      <c r="Q139" s="77"/>
      <c r="R139" s="147"/>
      <c r="S139" s="199"/>
      <c r="T139" s="21"/>
      <c r="U139" s="4"/>
      <c r="V139" s="21"/>
    </row>
    <row r="140" spans="5:22" s="5" customFormat="1" ht="104.25" customHeight="1" x14ac:dyDescent="0.5">
      <c r="E140" s="181" t="s">
        <v>194</v>
      </c>
      <c r="F140" s="14" t="s">
        <v>62</v>
      </c>
      <c r="G140" s="190" t="s">
        <v>329</v>
      </c>
      <c r="H140" s="132">
        <v>12.65</v>
      </c>
      <c r="I140" s="73">
        <f t="shared" si="63"/>
        <v>7.0802050000000003</v>
      </c>
      <c r="J140" s="149">
        <v>0.44030000000000002</v>
      </c>
      <c r="K140" s="74"/>
      <c r="L140" s="99"/>
      <c r="M140" s="74"/>
      <c r="N140" s="99"/>
      <c r="O140" s="77"/>
      <c r="P140" s="147"/>
      <c r="Q140" s="77"/>
      <c r="R140" s="147"/>
      <c r="S140" s="199"/>
      <c r="T140" s="21"/>
      <c r="U140" s="4"/>
      <c r="V140" s="21"/>
    </row>
    <row r="141" spans="5:22" s="5" customFormat="1" ht="104.25" hidden="1" customHeight="1" x14ac:dyDescent="0.25">
      <c r="E141" s="181" t="s">
        <v>193</v>
      </c>
      <c r="F141" s="180" t="s">
        <v>432</v>
      </c>
      <c r="G141" s="190" t="s">
        <v>328</v>
      </c>
      <c r="H141" s="132">
        <v>16.77</v>
      </c>
      <c r="I141" s="73">
        <f t="shared" si="63"/>
        <v>8.2172999999999998</v>
      </c>
      <c r="J141" s="144">
        <v>0.51</v>
      </c>
      <c r="K141" s="74"/>
      <c r="L141" s="99"/>
      <c r="M141" s="74"/>
      <c r="N141" s="99"/>
      <c r="O141" s="77"/>
      <c r="P141" s="75"/>
      <c r="Q141" s="77"/>
      <c r="R141" s="75"/>
      <c r="S141" s="199"/>
      <c r="T141" s="21"/>
      <c r="U141" s="4"/>
      <c r="V141" s="21"/>
    </row>
    <row r="142" spans="5:22" s="5" customFormat="1" ht="104.25" hidden="1" customHeight="1" x14ac:dyDescent="0.25">
      <c r="E142" s="181" t="s">
        <v>196</v>
      </c>
      <c r="F142" s="219" t="s">
        <v>573</v>
      </c>
      <c r="G142" s="190" t="s">
        <v>331</v>
      </c>
      <c r="H142" s="132">
        <v>17.399999999999999</v>
      </c>
      <c r="I142" s="73">
        <f>H142*(1-J142)</f>
        <v>9.7439999999999998</v>
      </c>
      <c r="J142" s="144">
        <v>0.44</v>
      </c>
      <c r="K142" s="91">
        <f t="shared" ref="K142" si="64">H142*(1-L142)</f>
        <v>9.395999999999999</v>
      </c>
      <c r="L142" s="92">
        <v>0.46</v>
      </c>
      <c r="M142" s="74"/>
      <c r="N142" s="99"/>
      <c r="O142" s="77"/>
      <c r="P142" s="75"/>
      <c r="Q142" s="77"/>
      <c r="R142" s="75"/>
      <c r="S142" s="199"/>
      <c r="T142" s="21"/>
      <c r="U142" s="4"/>
      <c r="V142" s="21"/>
    </row>
    <row r="143" spans="5:22" s="5" customFormat="1" ht="104.25" hidden="1" customHeight="1" x14ac:dyDescent="0.5">
      <c r="E143" s="181" t="s">
        <v>493</v>
      </c>
      <c r="F143" s="337" t="s">
        <v>77</v>
      </c>
      <c r="G143" s="190" t="s">
        <v>332</v>
      </c>
      <c r="H143" s="132">
        <v>4.55</v>
      </c>
      <c r="I143" s="159">
        <f>H143*(1-J143)</f>
        <v>2.73</v>
      </c>
      <c r="J143" s="101">
        <v>0.4</v>
      </c>
      <c r="K143" s="93">
        <f>H143*(1-L143)</f>
        <v>2.6390000000000002</v>
      </c>
      <c r="L143" s="104">
        <v>0.42</v>
      </c>
      <c r="M143" s="74"/>
      <c r="N143" s="99"/>
      <c r="O143" s="77"/>
      <c r="P143" s="147"/>
      <c r="Q143" s="77"/>
      <c r="R143" s="147"/>
      <c r="S143" s="199"/>
      <c r="T143" s="21"/>
      <c r="U143" s="4"/>
      <c r="V143" s="21"/>
    </row>
    <row r="144" spans="5:22" s="5" customFormat="1" ht="104.25" hidden="1" customHeight="1" x14ac:dyDescent="0.5">
      <c r="E144" s="181" t="s">
        <v>523</v>
      </c>
      <c r="F144" s="18" t="s">
        <v>95</v>
      </c>
      <c r="G144" s="190" t="s">
        <v>333</v>
      </c>
      <c r="H144" s="245">
        <v>5.45</v>
      </c>
      <c r="I144" s="150">
        <f>H144*(1-J144)</f>
        <v>3.4335</v>
      </c>
      <c r="J144" s="151">
        <v>0.37</v>
      </c>
      <c r="K144" s="91">
        <f>H144*(1-L144)</f>
        <v>3.3245</v>
      </c>
      <c r="L144" s="92">
        <v>0.39</v>
      </c>
      <c r="M144" s="91">
        <f>H144*(1-N144)</f>
        <v>3.2155000000000005</v>
      </c>
      <c r="N144" s="104">
        <v>0.41</v>
      </c>
      <c r="O144" s="77"/>
      <c r="P144" s="147"/>
      <c r="Q144" s="77"/>
      <c r="R144" s="147"/>
      <c r="S144" s="210"/>
      <c r="T144" s="21"/>
      <c r="U144" s="4"/>
      <c r="V144" s="21"/>
    </row>
    <row r="145" spans="5:25" s="5" customFormat="1" ht="104.25" customHeight="1" x14ac:dyDescent="0.5">
      <c r="E145" s="181" t="s">
        <v>197</v>
      </c>
      <c r="F145" s="241" t="s">
        <v>78</v>
      </c>
      <c r="G145" s="190" t="s">
        <v>334</v>
      </c>
      <c r="H145" s="132">
        <v>9.5</v>
      </c>
      <c r="I145" s="159">
        <f t="shared" ref="I145" si="65">H145*(1-J145)</f>
        <v>4.9400000000000004</v>
      </c>
      <c r="J145" s="101">
        <v>0.48</v>
      </c>
      <c r="K145" s="150">
        <f>H145*(1-L145)</f>
        <v>4.75</v>
      </c>
      <c r="L145" s="92">
        <v>0.5</v>
      </c>
      <c r="M145" s="150">
        <v>4.1100000000000003</v>
      </c>
      <c r="N145" s="104">
        <v>0.54</v>
      </c>
      <c r="O145" s="77"/>
      <c r="P145" s="147"/>
      <c r="Q145" s="77"/>
      <c r="R145" s="147"/>
      <c r="S145" s="199"/>
      <c r="T145" s="21"/>
      <c r="U145" s="4"/>
      <c r="V145" s="21"/>
    </row>
    <row r="146" spans="5:25" s="5" customFormat="1" ht="104.25" customHeight="1" x14ac:dyDescent="0.5">
      <c r="E146" s="181" t="s">
        <v>231</v>
      </c>
      <c r="F146" s="15" t="s">
        <v>611</v>
      </c>
      <c r="G146" s="190" t="s">
        <v>335</v>
      </c>
      <c r="H146" s="132">
        <v>109.3</v>
      </c>
      <c r="I146" s="150">
        <f>H146*(1-J146)</f>
        <v>49.939169999999997</v>
      </c>
      <c r="J146" s="156">
        <v>0.54310000000000003</v>
      </c>
      <c r="K146" s="91">
        <f>H146*(1-L146)</f>
        <v>47.862469999999995</v>
      </c>
      <c r="L146" s="319">
        <v>0.56210000000000004</v>
      </c>
      <c r="M146" s="74"/>
      <c r="N146" s="99"/>
      <c r="O146" s="77"/>
      <c r="P146" s="147"/>
      <c r="Q146" s="77"/>
      <c r="R146" s="75"/>
      <c r="S146" s="199"/>
      <c r="T146" s="21"/>
      <c r="U146" s="4"/>
      <c r="V146" s="21"/>
    </row>
    <row r="147" spans="5:25" s="5" customFormat="1" ht="104.25" hidden="1" customHeight="1" x14ac:dyDescent="0.5">
      <c r="E147" s="181" t="s">
        <v>563</v>
      </c>
      <c r="F147" s="241" t="s">
        <v>564</v>
      </c>
      <c r="G147" s="190" t="s">
        <v>565</v>
      </c>
      <c r="H147" s="132">
        <v>4.8</v>
      </c>
      <c r="I147" s="159">
        <f t="shared" ref="I147" si="66">H147*(1-J147)</f>
        <v>3.1679999999999997</v>
      </c>
      <c r="J147" s="101">
        <v>0.34</v>
      </c>
      <c r="K147" s="150">
        <f t="shared" ref="K147" si="67">H147*(1-L147)</f>
        <v>3.12</v>
      </c>
      <c r="L147" s="92">
        <v>0.35</v>
      </c>
      <c r="M147" s="74"/>
      <c r="N147" s="99"/>
      <c r="O147" s="77"/>
      <c r="P147" s="147"/>
      <c r="Q147" s="77"/>
      <c r="R147" s="75"/>
      <c r="S147" s="199"/>
      <c r="T147" s="21"/>
      <c r="U147" s="4"/>
      <c r="V147" s="21"/>
    </row>
    <row r="148" spans="5:25" s="5" customFormat="1" ht="104.25" customHeight="1" x14ac:dyDescent="0.25">
      <c r="E148" s="253" t="s">
        <v>198</v>
      </c>
      <c r="F148" s="15" t="s">
        <v>58</v>
      </c>
      <c r="G148" s="190" t="s">
        <v>336</v>
      </c>
      <c r="H148" s="132">
        <v>18.64</v>
      </c>
      <c r="I148" s="73">
        <f>H148*(1-J148)</f>
        <v>9.7860000000000014</v>
      </c>
      <c r="J148" s="149">
        <v>0.47499999999999998</v>
      </c>
      <c r="K148" s="91">
        <f>H148*(1-L148)</f>
        <v>9.1335999999999995</v>
      </c>
      <c r="L148" s="104">
        <v>0.51</v>
      </c>
      <c r="M148" s="91">
        <f>H148*(1-N148)</f>
        <v>8.7607999999999997</v>
      </c>
      <c r="N148" s="104">
        <v>0.53</v>
      </c>
      <c r="O148" s="77"/>
      <c r="P148" s="75"/>
      <c r="Q148" s="77"/>
      <c r="R148" s="75"/>
      <c r="S148" s="199"/>
      <c r="T148" s="21"/>
      <c r="U148" s="4"/>
      <c r="V148" s="21"/>
    </row>
    <row r="149" spans="5:25" s="5" customFormat="1" ht="104.25" customHeight="1" x14ac:dyDescent="0.25">
      <c r="E149" s="181" t="s">
        <v>201</v>
      </c>
      <c r="F149" s="328" t="s">
        <v>47</v>
      </c>
      <c r="G149" s="220" t="s">
        <v>339</v>
      </c>
      <c r="H149" s="221">
        <v>23.27</v>
      </c>
      <c r="I149" s="70">
        <f>H149*(1-J149)</f>
        <v>12.3331</v>
      </c>
      <c r="J149" s="101">
        <v>0.47</v>
      </c>
      <c r="K149" s="93">
        <f>H149*(1-L149)</f>
        <v>11.867699999999999</v>
      </c>
      <c r="L149" s="104">
        <v>0.49</v>
      </c>
      <c r="M149" s="74"/>
      <c r="N149" s="99"/>
      <c r="O149" s="74">
        <f t="shared" ref="O149" si="68">M149</f>
        <v>0</v>
      </c>
      <c r="P149" s="99">
        <f>N149</f>
        <v>0</v>
      </c>
      <c r="Q149" s="74">
        <f t="shared" ref="Q149" si="69">O149</f>
        <v>0</v>
      </c>
      <c r="R149" s="99">
        <f>P149</f>
        <v>0</v>
      </c>
      <c r="S149" s="333"/>
      <c r="T149" s="21"/>
      <c r="U149" s="4"/>
      <c r="V149" s="21"/>
    </row>
    <row r="150" spans="5:25" s="5" customFormat="1" ht="104.25" customHeight="1" x14ac:dyDescent="0.25">
      <c r="E150" s="181" t="s">
        <v>405</v>
      </c>
      <c r="F150" s="48" t="s">
        <v>406</v>
      </c>
      <c r="G150" s="190" t="s">
        <v>407</v>
      </c>
      <c r="H150" s="132">
        <v>7.27</v>
      </c>
      <c r="I150" s="351" t="s">
        <v>520</v>
      </c>
      <c r="J150" s="352"/>
      <c r="K150" s="351" t="s">
        <v>521</v>
      </c>
      <c r="L150" s="352"/>
      <c r="M150" s="351" t="s">
        <v>522</v>
      </c>
      <c r="N150" s="352"/>
      <c r="O150" s="62"/>
      <c r="P150" s="65"/>
      <c r="Q150" s="74"/>
      <c r="R150" s="99"/>
      <c r="S150" s="227"/>
      <c r="T150" s="21"/>
      <c r="U150" s="4"/>
      <c r="V150" s="21"/>
    </row>
    <row r="151" spans="5:25" s="5" customFormat="1" ht="104.25" customHeight="1" x14ac:dyDescent="0.25">
      <c r="E151" s="181" t="s">
        <v>202</v>
      </c>
      <c r="F151" s="188" t="s">
        <v>63</v>
      </c>
      <c r="G151" s="190" t="s">
        <v>340</v>
      </c>
      <c r="H151" s="132">
        <f>10.61/1.1</f>
        <v>9.6454545454545446</v>
      </c>
      <c r="I151" s="73">
        <f>H151*(1-J151)</f>
        <v>5.9801818181818174</v>
      </c>
      <c r="J151" s="146">
        <v>0.38</v>
      </c>
      <c r="K151" s="91">
        <f t="shared" ref="K151" si="70">H151*(1-L151)</f>
        <v>5.7872727272727262</v>
      </c>
      <c r="L151" s="104">
        <v>0.4</v>
      </c>
      <c r="M151" s="74"/>
      <c r="N151" s="99"/>
      <c r="O151" s="77"/>
      <c r="P151" s="75"/>
      <c r="Q151" s="77"/>
      <c r="R151" s="75"/>
      <c r="S151" s="206"/>
      <c r="T151" s="21"/>
      <c r="U151" s="4"/>
      <c r="V151" s="21"/>
    </row>
    <row r="152" spans="5:25" s="5" customFormat="1" ht="104.25" hidden="1" customHeight="1" x14ac:dyDescent="0.35">
      <c r="E152" s="181" t="s">
        <v>175</v>
      </c>
      <c r="F152" s="179" t="s">
        <v>107</v>
      </c>
      <c r="G152" s="190" t="s">
        <v>309</v>
      </c>
      <c r="H152" s="132">
        <f>14.85/1.1</f>
        <v>13.499999999999998</v>
      </c>
      <c r="I152" s="73">
        <f t="shared" ref="I152:I155" si="71">H152*(1-J152)</f>
        <v>8.9099999999999984</v>
      </c>
      <c r="J152" s="101">
        <v>0.34</v>
      </c>
      <c r="K152" s="77"/>
      <c r="L152" s="99"/>
      <c r="M152" s="74">
        <f t="shared" ref="M152:R152" si="72">K152</f>
        <v>0</v>
      </c>
      <c r="N152" s="99">
        <f t="shared" si="72"/>
        <v>0</v>
      </c>
      <c r="O152" s="77">
        <f t="shared" si="72"/>
        <v>0</v>
      </c>
      <c r="P152" s="75">
        <f t="shared" si="72"/>
        <v>0</v>
      </c>
      <c r="Q152" s="77">
        <f t="shared" si="72"/>
        <v>0</v>
      </c>
      <c r="R152" s="75">
        <f t="shared" si="72"/>
        <v>0</v>
      </c>
      <c r="S152" s="212"/>
      <c r="T152" s="21" t="s">
        <v>251</v>
      </c>
      <c r="U152" s="4" t="s">
        <v>245</v>
      </c>
      <c r="V152" s="21" t="s">
        <v>251</v>
      </c>
      <c r="W152" s="5" t="str">
        <f t="shared" ref="W152" si="73">CONCATENATE(T152&amp;U152&amp;V152)</f>
        <v>*025725021*</v>
      </c>
      <c r="X152" s="2"/>
      <c r="Y152" s="2"/>
    </row>
    <row r="153" spans="5:25" s="5" customFormat="1" ht="104.25" hidden="1" customHeight="1" x14ac:dyDescent="0.25">
      <c r="E153" s="181" t="s">
        <v>184</v>
      </c>
      <c r="F153" s="14" t="s">
        <v>40</v>
      </c>
      <c r="G153" s="190" t="s">
        <v>318</v>
      </c>
      <c r="H153" s="132">
        <v>8.09</v>
      </c>
      <c r="I153" s="73">
        <f t="shared" si="71"/>
        <v>5.1371500000000001</v>
      </c>
      <c r="J153" s="153">
        <v>0.36499999999999999</v>
      </c>
      <c r="K153" s="70">
        <f t="shared" ref="K153" si="74">H153*(1-L153)</f>
        <v>4.9348999999999998</v>
      </c>
      <c r="L153" s="139">
        <v>0.39</v>
      </c>
      <c r="M153" s="70">
        <f>H153*(1-N153)</f>
        <v>4.7731000000000003</v>
      </c>
      <c r="N153" s="139">
        <v>0.41</v>
      </c>
      <c r="O153" s="77">
        <f t="shared" ref="O153" si="75">M153</f>
        <v>4.7731000000000003</v>
      </c>
      <c r="P153" s="75">
        <f>N153</f>
        <v>0.41</v>
      </c>
      <c r="Q153" s="77">
        <f t="shared" ref="Q153" si="76">O153</f>
        <v>4.7731000000000003</v>
      </c>
      <c r="R153" s="75">
        <f>P153</f>
        <v>0.41</v>
      </c>
      <c r="S153" s="199"/>
      <c r="T153" s="21" t="s">
        <v>251</v>
      </c>
      <c r="U153" s="4" t="s">
        <v>238</v>
      </c>
      <c r="V153" s="21" t="s">
        <v>251</v>
      </c>
      <c r="W153" s="5" t="str">
        <f t="shared" ref="W153:W158" si="77">CONCATENATE(T153&amp;U153&amp;V153)</f>
        <v>*034128013*</v>
      </c>
    </row>
    <row r="154" spans="5:25" s="5" customFormat="1" ht="104.25" hidden="1" customHeight="1" x14ac:dyDescent="0.25">
      <c r="E154" s="181" t="s">
        <v>190</v>
      </c>
      <c r="F154" s="14" t="s">
        <v>61</v>
      </c>
      <c r="G154" s="190" t="s">
        <v>324</v>
      </c>
      <c r="H154" s="132">
        <f t="shared" ref="H154:H156" si="78">12.85/1.1</f>
        <v>11.68181818181818</v>
      </c>
      <c r="I154" s="73">
        <f t="shared" si="71"/>
        <v>6.5418181818181811</v>
      </c>
      <c r="J154" s="154">
        <v>0.44</v>
      </c>
      <c r="K154" s="74"/>
      <c r="L154" s="99"/>
      <c r="M154" s="74"/>
      <c r="N154" s="99"/>
      <c r="O154" s="77"/>
      <c r="P154" s="75"/>
      <c r="Q154" s="77"/>
      <c r="R154" s="75"/>
      <c r="S154" s="211"/>
      <c r="T154" s="21" t="s">
        <v>251</v>
      </c>
      <c r="U154" s="4" t="s">
        <v>236</v>
      </c>
      <c r="V154" s="21" t="s">
        <v>251</v>
      </c>
      <c r="W154" s="5" t="str">
        <f t="shared" si="77"/>
        <v>*025860026*</v>
      </c>
    </row>
    <row r="155" spans="5:25" s="5" customFormat="1" ht="104.25" hidden="1" customHeight="1" x14ac:dyDescent="0.25">
      <c r="E155" s="181" t="s">
        <v>230</v>
      </c>
      <c r="F155" s="14" t="s">
        <v>64</v>
      </c>
      <c r="G155" s="190" t="s">
        <v>325</v>
      </c>
      <c r="H155" s="132">
        <f t="shared" si="78"/>
        <v>11.68181818181818</v>
      </c>
      <c r="I155" s="73">
        <f t="shared" si="71"/>
        <v>6.4249999999999998</v>
      </c>
      <c r="J155" s="155">
        <v>0.45</v>
      </c>
      <c r="K155" s="74"/>
      <c r="L155" s="99"/>
      <c r="M155" s="74"/>
      <c r="N155" s="99"/>
      <c r="O155" s="77"/>
      <c r="P155" s="75"/>
      <c r="Q155" s="77"/>
      <c r="R155" s="75"/>
      <c r="S155" s="211"/>
      <c r="T155" s="21" t="s">
        <v>251</v>
      </c>
      <c r="U155" s="4" t="s">
        <v>246</v>
      </c>
      <c r="V155" s="21" t="s">
        <v>251</v>
      </c>
      <c r="W155" s="5" t="str">
        <f t="shared" si="77"/>
        <v>*025860077*</v>
      </c>
    </row>
    <row r="156" spans="5:25" s="5" customFormat="1" ht="104.25" hidden="1" customHeight="1" x14ac:dyDescent="0.25">
      <c r="E156" s="181" t="s">
        <v>191</v>
      </c>
      <c r="F156" s="14" t="s">
        <v>45</v>
      </c>
      <c r="G156" s="190" t="s">
        <v>326</v>
      </c>
      <c r="H156" s="132">
        <f t="shared" si="78"/>
        <v>11.68181818181818</v>
      </c>
      <c r="I156" s="73">
        <f>H156*(1-J156)</f>
        <v>7.0090909090909079</v>
      </c>
      <c r="J156" s="156">
        <v>0.4</v>
      </c>
      <c r="K156" s="74">
        <f t="shared" ref="K156:O156" si="79">I156</f>
        <v>7.0090909090909079</v>
      </c>
      <c r="L156" s="99">
        <f t="shared" si="79"/>
        <v>0.4</v>
      </c>
      <c r="M156" s="74">
        <f t="shared" si="79"/>
        <v>7.0090909090909079</v>
      </c>
      <c r="N156" s="99">
        <f t="shared" si="79"/>
        <v>0.4</v>
      </c>
      <c r="O156" s="77">
        <f t="shared" si="79"/>
        <v>7.0090909090909079</v>
      </c>
      <c r="P156" s="75">
        <f>N156</f>
        <v>0.4</v>
      </c>
      <c r="Q156" s="77">
        <f t="shared" ref="Q156" si="80">O156</f>
        <v>7.0090909090909079</v>
      </c>
      <c r="R156" s="75">
        <f>P156</f>
        <v>0.4</v>
      </c>
      <c r="S156" s="211"/>
      <c r="T156" s="21" t="s">
        <v>251</v>
      </c>
      <c r="U156" s="4" t="s">
        <v>247</v>
      </c>
      <c r="V156" s="21" t="s">
        <v>251</v>
      </c>
      <c r="W156" s="5" t="str">
        <f t="shared" si="77"/>
        <v>*027056011*</v>
      </c>
    </row>
    <row r="157" spans="5:25" s="5" customFormat="1" ht="104.25" hidden="1" customHeight="1" x14ac:dyDescent="0.25">
      <c r="E157" s="181" t="s">
        <v>389</v>
      </c>
      <c r="F157" s="14" t="s">
        <v>390</v>
      </c>
      <c r="G157" s="190" t="s">
        <v>391</v>
      </c>
      <c r="H157" s="132">
        <v>3.09</v>
      </c>
      <c r="I157" s="73">
        <f t="shared" ref="I157:I158" si="81">H157*(1-J157)</f>
        <v>1.9776</v>
      </c>
      <c r="J157" s="146">
        <v>0.36</v>
      </c>
      <c r="K157" s="74"/>
      <c r="L157" s="75"/>
      <c r="M157" s="74"/>
      <c r="N157" s="99"/>
      <c r="O157" s="77"/>
      <c r="P157" s="75"/>
      <c r="Q157" s="77"/>
      <c r="R157" s="75"/>
      <c r="S157" s="206"/>
      <c r="T157" s="21"/>
      <c r="U157" s="4"/>
      <c r="V157" s="21"/>
    </row>
    <row r="158" spans="5:25" s="5" customFormat="1" ht="104.25" hidden="1" customHeight="1" x14ac:dyDescent="0.5">
      <c r="E158" s="181" t="s">
        <v>195</v>
      </c>
      <c r="F158" s="14" t="s">
        <v>73</v>
      </c>
      <c r="G158" s="190" t="s">
        <v>330</v>
      </c>
      <c r="H158" s="132">
        <v>7.52</v>
      </c>
      <c r="I158" s="73">
        <f t="shared" si="81"/>
        <v>4.8128000000000002</v>
      </c>
      <c r="J158" s="146">
        <v>0.36</v>
      </c>
      <c r="K158" s="64" t="e">
        <f>#REF!</f>
        <v>#REF!</v>
      </c>
      <c r="L158" s="63" t="e">
        <f>#REF!</f>
        <v>#REF!</v>
      </c>
      <c r="M158" s="64" t="e">
        <f t="shared" ref="M158:O158" si="82">K158</f>
        <v>#REF!</v>
      </c>
      <c r="N158" s="63" t="e">
        <f t="shared" si="82"/>
        <v>#REF!</v>
      </c>
      <c r="O158" s="62" t="e">
        <f t="shared" si="82"/>
        <v>#REF!</v>
      </c>
      <c r="P158" s="157" t="e">
        <f>N158</f>
        <v>#REF!</v>
      </c>
      <c r="Q158" s="62" t="e">
        <f t="shared" ref="Q158" si="83">O158</f>
        <v>#REF!</v>
      </c>
      <c r="R158" s="157" t="e">
        <f>P158</f>
        <v>#REF!</v>
      </c>
      <c r="S158" s="199"/>
      <c r="T158" s="21" t="s">
        <v>251</v>
      </c>
      <c r="U158" s="4" t="s">
        <v>248</v>
      </c>
      <c r="V158" s="21" t="s">
        <v>251</v>
      </c>
      <c r="W158" s="5" t="str">
        <f t="shared" si="77"/>
        <v>*033219015*</v>
      </c>
    </row>
    <row r="159" spans="5:25" s="5" customFormat="1" ht="104.25" hidden="1" customHeight="1" x14ac:dyDescent="0.25">
      <c r="E159" s="181" t="s">
        <v>189</v>
      </c>
      <c r="F159" s="14" t="s">
        <v>44</v>
      </c>
      <c r="G159" s="190" t="s">
        <v>323</v>
      </c>
      <c r="H159" s="132">
        <f>12.85/1.1</f>
        <v>11.68181818181818</v>
      </c>
      <c r="I159" s="73">
        <f>H159*(1-J159)</f>
        <v>7.1843181818181803</v>
      </c>
      <c r="J159" s="298">
        <v>0.38500000000000001</v>
      </c>
      <c r="K159" s="74"/>
      <c r="L159" s="99"/>
      <c r="M159" s="74"/>
      <c r="N159" s="99"/>
      <c r="O159" s="77"/>
      <c r="P159" s="75"/>
      <c r="Q159" s="77"/>
      <c r="R159" s="75"/>
      <c r="S159" s="211"/>
      <c r="T159" s="21"/>
      <c r="U159" s="4"/>
      <c r="V159" s="21"/>
    </row>
    <row r="160" spans="5:25" s="5" customFormat="1" ht="104.25" hidden="1" customHeight="1" x14ac:dyDescent="0.25">
      <c r="E160" s="181" t="s">
        <v>199</v>
      </c>
      <c r="F160" s="15" t="s">
        <v>79</v>
      </c>
      <c r="G160" s="190" t="s">
        <v>337</v>
      </c>
      <c r="H160" s="132">
        <v>17.86</v>
      </c>
      <c r="I160" s="73">
        <f t="shared" ref="I160" si="84">H160*(1-J160)</f>
        <v>10.448099999999998</v>
      </c>
      <c r="J160" s="149">
        <v>0.41499999999999998</v>
      </c>
      <c r="K160" s="70">
        <f t="shared" ref="K160" si="85">H160*(1-L160)</f>
        <v>10.180200000000001</v>
      </c>
      <c r="L160" s="104">
        <v>0.43</v>
      </c>
      <c r="M160" s="70">
        <f>H160-(H160*N160)</f>
        <v>9.7336999999999989</v>
      </c>
      <c r="N160" s="106">
        <v>0.45500000000000002</v>
      </c>
      <c r="O160" s="77"/>
      <c r="P160" s="75"/>
      <c r="Q160" s="77"/>
      <c r="R160" s="75"/>
      <c r="S160" s="199"/>
      <c r="T160" s="21"/>
      <c r="U160" s="4"/>
      <c r="V160" s="21"/>
    </row>
    <row r="161" spans="5:26" s="5" customFormat="1" ht="104.25" hidden="1" customHeight="1" x14ac:dyDescent="1.05">
      <c r="E161" s="46" t="s">
        <v>372</v>
      </c>
      <c r="F161" s="15" t="s">
        <v>58</v>
      </c>
      <c r="G161" s="47" t="s">
        <v>336</v>
      </c>
      <c r="H161" s="132">
        <v>17.5</v>
      </c>
      <c r="I161" s="73">
        <f t="shared" ref="I161:I163" si="86">H161*(1-J161)</f>
        <v>9.2750000000000004</v>
      </c>
      <c r="J161" s="146">
        <v>0.47</v>
      </c>
      <c r="K161" s="91">
        <f t="shared" ref="K161:K162" si="87">H161*(1-L161)</f>
        <v>8.75</v>
      </c>
      <c r="L161" s="104">
        <v>0.5</v>
      </c>
      <c r="M161" s="74"/>
      <c r="N161" s="99"/>
      <c r="O161" s="77"/>
      <c r="P161" s="75"/>
      <c r="Q161" s="77"/>
      <c r="R161" s="75"/>
      <c r="S161" s="199"/>
      <c r="T161" s="21"/>
      <c r="U161" s="4"/>
      <c r="V161" s="21"/>
    </row>
    <row r="162" spans="5:26" s="5" customFormat="1" ht="104.25" hidden="1" customHeight="1" x14ac:dyDescent="1">
      <c r="E162" s="12" t="s">
        <v>392</v>
      </c>
      <c r="F162" s="15" t="s">
        <v>58</v>
      </c>
      <c r="G162" s="43" t="s">
        <v>336</v>
      </c>
      <c r="H162" s="132">
        <v>17.5</v>
      </c>
      <c r="I162" s="73">
        <f t="shared" si="86"/>
        <v>9.2750000000000004</v>
      </c>
      <c r="J162" s="156">
        <v>0.47</v>
      </c>
      <c r="K162" s="91">
        <f t="shared" si="87"/>
        <v>8.75</v>
      </c>
      <c r="L162" s="158">
        <v>0.5</v>
      </c>
      <c r="M162" s="74"/>
      <c r="N162" s="99"/>
      <c r="O162" s="77"/>
      <c r="P162" s="75"/>
      <c r="Q162" s="77"/>
      <c r="R162" s="75"/>
      <c r="S162" s="199"/>
      <c r="T162" s="21"/>
      <c r="U162" s="4"/>
      <c r="V162" s="21"/>
    </row>
    <row r="163" spans="5:26" s="5" customFormat="1" ht="104.25" hidden="1" customHeight="1" thickBot="1" x14ac:dyDescent="1.05">
      <c r="E163" s="12" t="s">
        <v>393</v>
      </c>
      <c r="F163" s="15" t="s">
        <v>237</v>
      </c>
      <c r="G163" s="43" t="s">
        <v>338</v>
      </c>
      <c r="H163" s="132">
        <v>18.14</v>
      </c>
      <c r="I163" s="73">
        <f t="shared" si="86"/>
        <v>11.0654</v>
      </c>
      <c r="J163" s="156">
        <v>0.39</v>
      </c>
      <c r="K163" s="70">
        <f t="shared" ref="K163:K168" si="88">H163*(1-L163)</f>
        <v>10.702600000000002</v>
      </c>
      <c r="L163" s="158">
        <v>0.41</v>
      </c>
      <c r="M163" s="70">
        <f>H163*(1-N163)</f>
        <v>10.521200000000002</v>
      </c>
      <c r="N163" s="158">
        <v>0.42</v>
      </c>
      <c r="O163" s="77">
        <f>M163</f>
        <v>10.521200000000002</v>
      </c>
      <c r="P163" s="75">
        <f>N163</f>
        <v>0.42</v>
      </c>
      <c r="Q163" s="77">
        <f>O163</f>
        <v>10.521200000000002</v>
      </c>
      <c r="R163" s="75">
        <f>P163</f>
        <v>0.42</v>
      </c>
      <c r="S163" s="199"/>
      <c r="T163" s="21"/>
      <c r="U163" s="4"/>
      <c r="V163" s="21"/>
    </row>
    <row r="164" spans="5:26" s="5" customFormat="1" ht="111" hidden="1" customHeight="1" x14ac:dyDescent="0.25">
      <c r="E164" s="181" t="s">
        <v>200</v>
      </c>
      <c r="F164" s="15" t="s">
        <v>237</v>
      </c>
      <c r="G164" s="190" t="s">
        <v>338</v>
      </c>
      <c r="H164" s="132">
        <v>19.55</v>
      </c>
      <c r="I164" s="73">
        <f>H164*(1-J164)</f>
        <v>11.241249999999999</v>
      </c>
      <c r="J164" s="156">
        <v>0.42499999999999999</v>
      </c>
      <c r="K164" s="70">
        <f t="shared" si="88"/>
        <v>10.850249999999999</v>
      </c>
      <c r="L164" s="158">
        <v>0.44500000000000001</v>
      </c>
      <c r="M164" s="70">
        <f>H164*(1-N164)</f>
        <v>10.557</v>
      </c>
      <c r="N164" s="104">
        <v>0.46</v>
      </c>
      <c r="O164" s="77"/>
      <c r="P164" s="75"/>
      <c r="Q164" s="77"/>
      <c r="R164" s="75"/>
      <c r="S164" s="199"/>
      <c r="T164" s="21"/>
      <c r="U164" s="4"/>
      <c r="V164" s="21"/>
    </row>
    <row r="165" spans="5:26" s="5" customFormat="1" ht="104.25" customHeight="1" x14ac:dyDescent="0.25">
      <c r="E165" s="181" t="s">
        <v>589</v>
      </c>
      <c r="F165" s="240" t="s">
        <v>590</v>
      </c>
      <c r="G165" s="190" t="s">
        <v>591</v>
      </c>
      <c r="H165" s="132">
        <v>6.45</v>
      </c>
      <c r="I165" s="102">
        <f t="shared" ref="I165" si="89">H165*(1-J165)</f>
        <v>3.9990000000000001</v>
      </c>
      <c r="J165" s="101">
        <v>0.38</v>
      </c>
      <c r="K165" s="73">
        <f t="shared" si="88"/>
        <v>3.7410000000000005</v>
      </c>
      <c r="L165" s="104">
        <v>0.42</v>
      </c>
      <c r="M165" s="74"/>
      <c r="N165" s="99"/>
      <c r="O165" s="77"/>
      <c r="P165" s="75"/>
      <c r="Q165" s="74"/>
      <c r="R165" s="99"/>
      <c r="S165" s="206"/>
      <c r="T165" s="21"/>
      <c r="U165" s="4"/>
      <c r="V165" s="21"/>
    </row>
    <row r="166" spans="5:26" s="5" customFormat="1" ht="104.25" customHeight="1" x14ac:dyDescent="0.25">
      <c r="E166" s="181" t="s">
        <v>509</v>
      </c>
      <c r="F166" s="48" t="s">
        <v>510</v>
      </c>
      <c r="G166" s="190" t="s">
        <v>511</v>
      </c>
      <c r="H166" s="132">
        <v>20.45</v>
      </c>
      <c r="I166" s="102">
        <f>H166*(1-J166)</f>
        <v>12.750574999999998</v>
      </c>
      <c r="J166" s="169">
        <v>0.3765</v>
      </c>
      <c r="K166" s="73">
        <f t="shared" si="88"/>
        <v>12.35998</v>
      </c>
      <c r="L166" s="158">
        <v>0.39560000000000001</v>
      </c>
      <c r="M166" s="74"/>
      <c r="N166" s="99"/>
      <c r="O166" s="77"/>
      <c r="P166" s="75"/>
      <c r="Q166" s="74"/>
      <c r="R166" s="99"/>
      <c r="S166" s="206"/>
      <c r="T166" s="21"/>
      <c r="U166" s="4"/>
      <c r="V166" s="21"/>
    </row>
    <row r="167" spans="5:26" s="5" customFormat="1" ht="104.25" customHeight="1" x14ac:dyDescent="0.25">
      <c r="E167" s="181" t="s">
        <v>513</v>
      </c>
      <c r="F167" s="19" t="s">
        <v>514</v>
      </c>
      <c r="G167" s="190" t="s">
        <v>515</v>
      </c>
      <c r="H167" s="132">
        <v>47.45</v>
      </c>
      <c r="I167" s="102">
        <f>H167*(1-J167)</f>
        <v>30.050084999999999</v>
      </c>
      <c r="J167" s="169">
        <v>0.36670000000000003</v>
      </c>
      <c r="K167" s="73">
        <f t="shared" si="88"/>
        <v>29.338335000000004</v>
      </c>
      <c r="L167" s="158">
        <v>0.38169999999999998</v>
      </c>
      <c r="M167" s="74"/>
      <c r="N167" s="99"/>
      <c r="O167" s="77"/>
      <c r="P167" s="75"/>
      <c r="Q167" s="74"/>
      <c r="R167" s="99"/>
      <c r="S167" s="206"/>
      <c r="T167" s="21"/>
      <c r="U167" s="4"/>
      <c r="V167" s="21"/>
    </row>
    <row r="168" spans="5:26" s="5" customFormat="1" ht="104.25" customHeight="1" x14ac:dyDescent="0.25">
      <c r="E168" s="181" t="s">
        <v>540</v>
      </c>
      <c r="F168" s="19" t="s">
        <v>541</v>
      </c>
      <c r="G168" s="190" t="s">
        <v>542</v>
      </c>
      <c r="H168" s="132">
        <v>18.64</v>
      </c>
      <c r="I168" s="102">
        <f t="shared" ref="I168" si="90">H168*(1-J168)</f>
        <v>12.116000000000001</v>
      </c>
      <c r="J168" s="101">
        <v>0.35</v>
      </c>
      <c r="K168" s="102">
        <f t="shared" si="88"/>
        <v>11.7432</v>
      </c>
      <c r="L168" s="145">
        <v>0.37</v>
      </c>
      <c r="M168" s="74"/>
      <c r="N168" s="99"/>
      <c r="O168" s="77"/>
      <c r="P168" s="75"/>
      <c r="Q168" s="74"/>
      <c r="R168" s="99"/>
      <c r="S168" s="206"/>
      <c r="T168" s="21"/>
      <c r="U168" s="4"/>
      <c r="V168" s="21"/>
    </row>
    <row r="169" spans="5:26" s="5" customFormat="1" ht="104.25" customHeight="1" thickBot="1" x14ac:dyDescent="1.05">
      <c r="E169" s="39"/>
      <c r="F169" s="39"/>
      <c r="G169" s="40"/>
      <c r="H169" s="116"/>
      <c r="I169" s="160"/>
      <c r="J169" s="161"/>
      <c r="K169" s="160"/>
      <c r="L169" s="161"/>
      <c r="M169" s="160"/>
      <c r="N169" s="161"/>
      <c r="O169" s="160"/>
      <c r="P169" s="160"/>
      <c r="Q169" s="160"/>
      <c r="R169" s="160"/>
      <c r="S169" s="213"/>
      <c r="T169" s="21" t="s">
        <v>251</v>
      </c>
      <c r="U169" s="4"/>
      <c r="V169" s="21" t="s">
        <v>251</v>
      </c>
      <c r="W169" s="5" t="str">
        <f t="shared" ref="W169:W219" si="91">CONCATENATE(T169&amp;U169&amp;V169)</f>
        <v>**</v>
      </c>
    </row>
    <row r="170" spans="5:26" s="25" customFormat="1" ht="32.25" customHeight="1" thickBot="1" x14ac:dyDescent="0.55000000000000004">
      <c r="E170" s="344"/>
      <c r="F170" s="344"/>
      <c r="G170" s="41"/>
      <c r="H170" s="55"/>
      <c r="I170" s="345" t="s">
        <v>69</v>
      </c>
      <c r="J170" s="346"/>
      <c r="K170" s="345" t="s">
        <v>66</v>
      </c>
      <c r="L170" s="346"/>
      <c r="M170" s="347" t="s">
        <v>67</v>
      </c>
      <c r="N170" s="346"/>
      <c r="O170" s="345" t="s">
        <v>68</v>
      </c>
      <c r="P170" s="346"/>
      <c r="Q170" s="345" t="s">
        <v>606</v>
      </c>
      <c r="R170" s="346"/>
      <c r="S170" s="214"/>
      <c r="T170" s="27" t="s">
        <v>251</v>
      </c>
      <c r="U170" s="28"/>
      <c r="V170" s="27" t="s">
        <v>251</v>
      </c>
      <c r="W170" s="25" t="str">
        <f t="shared" si="91"/>
        <v>**</v>
      </c>
    </row>
    <row r="171" spans="5:26" s="5" customFormat="1" ht="53.1" customHeight="1" thickBot="1" x14ac:dyDescent="0.3">
      <c r="E171" s="30" t="s">
        <v>0</v>
      </c>
      <c r="F171" s="26" t="s">
        <v>1</v>
      </c>
      <c r="G171" s="38" t="s">
        <v>368</v>
      </c>
      <c r="H171" s="49" t="s">
        <v>2</v>
      </c>
      <c r="I171" s="36" t="s">
        <v>3</v>
      </c>
      <c r="J171" s="50" t="s">
        <v>4</v>
      </c>
      <c r="K171" s="36" t="s">
        <v>3</v>
      </c>
      <c r="L171" s="51" t="s">
        <v>4</v>
      </c>
      <c r="M171" s="52" t="s">
        <v>3</v>
      </c>
      <c r="N171" s="53" t="s">
        <v>4</v>
      </c>
      <c r="O171" s="36" t="s">
        <v>3</v>
      </c>
      <c r="P171" s="37" t="s">
        <v>4</v>
      </c>
      <c r="Q171" s="36" t="s">
        <v>3</v>
      </c>
      <c r="R171" s="37" t="s">
        <v>4</v>
      </c>
      <c r="S171" s="185" t="s">
        <v>554</v>
      </c>
      <c r="T171" s="21" t="s">
        <v>251</v>
      </c>
      <c r="U171" s="4">
        <v>932707603</v>
      </c>
      <c r="V171" s="21" t="s">
        <v>251</v>
      </c>
      <c r="W171" s="5" t="str">
        <f t="shared" si="91"/>
        <v>*932707603*</v>
      </c>
    </row>
    <row r="172" spans="5:26" s="5" customFormat="1" ht="104.25" customHeight="1" x14ac:dyDescent="0.25">
      <c r="E172" s="181" t="s">
        <v>203</v>
      </c>
      <c r="F172" s="14" t="s">
        <v>48</v>
      </c>
      <c r="G172" s="181" t="s">
        <v>341</v>
      </c>
      <c r="H172" s="66">
        <v>22.95</v>
      </c>
      <c r="I172" s="95">
        <f t="shared" ref="I172:I173" si="92">H172*(1-J172)</f>
        <v>9.18</v>
      </c>
      <c r="J172" s="96">
        <v>0.6</v>
      </c>
      <c r="K172" s="77"/>
      <c r="L172" s="99"/>
      <c r="M172" s="77"/>
      <c r="N172" s="78"/>
      <c r="O172" s="74"/>
      <c r="P172" s="75"/>
      <c r="Q172" s="74"/>
      <c r="R172" s="75"/>
      <c r="S172" s="199"/>
      <c r="T172" s="21"/>
      <c r="U172" s="4"/>
      <c r="V172" s="21"/>
    </row>
    <row r="173" spans="5:26" s="5" customFormat="1" ht="104.25" customHeight="1" x14ac:dyDescent="0.25">
      <c r="E173" s="181" t="s">
        <v>204</v>
      </c>
      <c r="F173" s="14" t="s">
        <v>49</v>
      </c>
      <c r="G173" s="181" t="s">
        <v>342</v>
      </c>
      <c r="H173" s="66">
        <v>22.95</v>
      </c>
      <c r="I173" s="70">
        <f t="shared" si="92"/>
        <v>9.18</v>
      </c>
      <c r="J173" s="88">
        <v>0.6</v>
      </c>
      <c r="K173" s="77"/>
      <c r="L173" s="99"/>
      <c r="M173" s="77"/>
      <c r="N173" s="78"/>
      <c r="O173" s="74"/>
      <c r="P173" s="75"/>
      <c r="Q173" s="74"/>
      <c r="R173" s="75"/>
      <c r="S173" s="199"/>
      <c r="T173" s="21"/>
      <c r="U173" s="4"/>
      <c r="V173" s="21"/>
    </row>
    <row r="174" spans="5:26" s="5" customFormat="1" ht="104.25" hidden="1" customHeight="1" x14ac:dyDescent="0.25">
      <c r="E174" s="181" t="s">
        <v>428</v>
      </c>
      <c r="F174" s="179" t="s">
        <v>429</v>
      </c>
      <c r="G174" s="181" t="s">
        <v>430</v>
      </c>
      <c r="H174" s="163">
        <v>49.64</v>
      </c>
      <c r="I174" s="70">
        <f t="shared" ref="I174:I175" si="93">H174*(1-J174)</f>
        <v>23.559144</v>
      </c>
      <c r="J174" s="169">
        <v>0.52539999999999998</v>
      </c>
      <c r="K174" s="77"/>
      <c r="L174" s="75"/>
      <c r="M174" s="164"/>
      <c r="N174" s="103"/>
      <c r="O174" s="165"/>
      <c r="P174" s="75"/>
      <c r="Q174" s="165"/>
      <c r="R174" s="75"/>
      <c r="S174" s="199"/>
      <c r="T174" s="21"/>
      <c r="U174" s="4"/>
      <c r="V174" s="21"/>
    </row>
    <row r="175" spans="5:26" s="5" customFormat="1" ht="104.25" customHeight="1" thickBot="1" x14ac:dyDescent="0.3">
      <c r="E175" s="181" t="s">
        <v>207</v>
      </c>
      <c r="F175" s="14" t="s">
        <v>52</v>
      </c>
      <c r="G175" s="181" t="s">
        <v>345</v>
      </c>
      <c r="H175" s="66">
        <v>10.44</v>
      </c>
      <c r="I175" s="70">
        <f t="shared" si="93"/>
        <v>5.3243999999999998</v>
      </c>
      <c r="J175" s="72">
        <v>0.49</v>
      </c>
      <c r="K175" s="70">
        <f>H175*(1-L175)</f>
        <v>4.8023999999999996</v>
      </c>
      <c r="L175" s="72">
        <v>0.54</v>
      </c>
      <c r="M175" s="77"/>
      <c r="N175" s="99"/>
      <c r="O175" s="74"/>
      <c r="P175" s="75"/>
      <c r="Q175" s="74"/>
      <c r="R175" s="75"/>
      <c r="S175" s="199"/>
      <c r="T175" s="21"/>
      <c r="U175" s="4"/>
      <c r="V175" s="21"/>
    </row>
    <row r="176" spans="5:26" s="5" customFormat="1" ht="104.25" hidden="1" customHeight="1" x14ac:dyDescent="0.25">
      <c r="E176" s="181" t="s">
        <v>458</v>
      </c>
      <c r="F176" s="311" t="s">
        <v>459</v>
      </c>
      <c r="G176" s="181" t="s">
        <v>460</v>
      </c>
      <c r="H176" s="66">
        <v>10.15</v>
      </c>
      <c r="I176" s="196">
        <f>H176*(1-J176)</f>
        <v>6.09</v>
      </c>
      <c r="J176" s="72">
        <v>0.4</v>
      </c>
      <c r="K176" s="196">
        <f>H176*(1-L176)</f>
        <v>5.8870000000000013</v>
      </c>
      <c r="L176" s="72">
        <v>0.42</v>
      </c>
      <c r="M176" s="77"/>
      <c r="N176" s="99"/>
      <c r="O176" s="74"/>
      <c r="P176" s="75"/>
      <c r="Q176" s="74"/>
      <c r="R176" s="75"/>
      <c r="S176" s="331">
        <v>207</v>
      </c>
      <c r="T176" s="21"/>
      <c r="U176" s="4"/>
      <c r="V176" s="21"/>
      <c r="Z176" s="5" t="s">
        <v>602</v>
      </c>
    </row>
    <row r="177" spans="5:26" s="5" customFormat="1" ht="32.25" thickBot="1" x14ac:dyDescent="0.55000000000000004">
      <c r="E177" s="344"/>
      <c r="F177" s="344"/>
      <c r="G177" s="41"/>
      <c r="H177" s="55"/>
      <c r="I177" s="345" t="s">
        <v>69</v>
      </c>
      <c r="J177" s="346"/>
      <c r="K177" s="345" t="s">
        <v>66</v>
      </c>
      <c r="L177" s="346"/>
      <c r="M177" s="347" t="s">
        <v>67</v>
      </c>
      <c r="N177" s="346"/>
      <c r="O177" s="345" t="s">
        <v>68</v>
      </c>
      <c r="P177" s="346"/>
      <c r="Q177" s="345" t="s">
        <v>606</v>
      </c>
      <c r="R177" s="346"/>
      <c r="S177" s="214"/>
      <c r="T177" s="21"/>
      <c r="U177" s="4"/>
      <c r="V177" s="21"/>
    </row>
    <row r="178" spans="5:26" s="5" customFormat="1" ht="53.25" thickBot="1" x14ac:dyDescent="0.3">
      <c r="E178" s="30" t="s">
        <v>0</v>
      </c>
      <c r="F178" s="26" t="s">
        <v>1</v>
      </c>
      <c r="G178" s="38" t="s">
        <v>368</v>
      </c>
      <c r="H178" s="49" t="s">
        <v>2</v>
      </c>
      <c r="I178" s="36" t="s">
        <v>3</v>
      </c>
      <c r="J178" s="50" t="s">
        <v>4</v>
      </c>
      <c r="K178" s="36" t="s">
        <v>3</v>
      </c>
      <c r="L178" s="51" t="s">
        <v>4</v>
      </c>
      <c r="M178" s="52" t="s">
        <v>3</v>
      </c>
      <c r="N178" s="53" t="s">
        <v>4</v>
      </c>
      <c r="O178" s="36" t="s">
        <v>3</v>
      </c>
      <c r="P178" s="37" t="s">
        <v>4</v>
      </c>
      <c r="Q178" s="36" t="s">
        <v>3</v>
      </c>
      <c r="R178" s="37" t="s">
        <v>4</v>
      </c>
      <c r="S178" s="185" t="s">
        <v>554</v>
      </c>
      <c r="T178" s="21"/>
      <c r="U178" s="4"/>
      <c r="V178" s="21"/>
    </row>
    <row r="179" spans="5:26" s="5" customFormat="1" ht="104.25" customHeight="1" x14ac:dyDescent="0.25">
      <c r="E179" s="181" t="s">
        <v>504</v>
      </c>
      <c r="F179" s="240" t="s">
        <v>505</v>
      </c>
      <c r="G179" s="181" t="s">
        <v>506</v>
      </c>
      <c r="H179" s="66">
        <v>22.27</v>
      </c>
      <c r="I179" s="102">
        <f>H179*(1-J179)</f>
        <v>11.135</v>
      </c>
      <c r="J179" s="72">
        <v>0.5</v>
      </c>
      <c r="K179" s="77"/>
      <c r="L179" s="75"/>
      <c r="M179" s="77"/>
      <c r="N179" s="99"/>
      <c r="O179" s="74"/>
      <c r="P179" s="75"/>
      <c r="Q179" s="74"/>
      <c r="R179" s="75"/>
      <c r="S179" s="199"/>
      <c r="T179" s="21"/>
      <c r="U179" s="4"/>
      <c r="V179" s="21"/>
    </row>
    <row r="180" spans="5:26" s="5" customFormat="1" ht="104.25" customHeight="1" x14ac:dyDescent="0.25">
      <c r="E180" s="181" t="s">
        <v>208</v>
      </c>
      <c r="F180" s="14" t="s">
        <v>86</v>
      </c>
      <c r="G180" s="181" t="s">
        <v>346</v>
      </c>
      <c r="H180" s="66">
        <v>9</v>
      </c>
      <c r="I180" s="70">
        <f>H180*(1-J180)</f>
        <v>3.9599999999999995</v>
      </c>
      <c r="J180" s="72">
        <v>0.56000000000000005</v>
      </c>
      <c r="K180" s="93">
        <f>H180*(1-L180)</f>
        <v>3.7800000000000002</v>
      </c>
      <c r="L180" s="104">
        <v>0.57999999999999996</v>
      </c>
      <c r="M180" s="93">
        <f>H180*(1-N180)</f>
        <v>3.6</v>
      </c>
      <c r="N180" s="104">
        <v>0.6</v>
      </c>
      <c r="O180" s="91">
        <f>H180*(1-P180)</f>
        <v>3.42</v>
      </c>
      <c r="P180" s="104">
        <v>0.62</v>
      </c>
      <c r="Q180" s="91">
        <f>H180*(1-R180)</f>
        <v>3.15</v>
      </c>
      <c r="R180" s="104">
        <v>0.65</v>
      </c>
      <c r="S180" s="199"/>
      <c r="T180" s="21"/>
      <c r="U180" s="4"/>
      <c r="V180" s="21"/>
    </row>
    <row r="181" spans="5:26" s="5" customFormat="1" ht="111.75" hidden="1" customHeight="1" x14ac:dyDescent="0.25">
      <c r="E181" s="181" t="s">
        <v>455</v>
      </c>
      <c r="F181" s="281" t="s">
        <v>474</v>
      </c>
      <c r="G181" s="189" t="s">
        <v>456</v>
      </c>
      <c r="H181" s="100">
        <v>21.36</v>
      </c>
      <c r="I181" s="70">
        <f t="shared" ref="I181" si="94">H181*(1-J181)</f>
        <v>7.6895999999999995</v>
      </c>
      <c r="J181" s="144">
        <v>0.64</v>
      </c>
      <c r="K181" s="74"/>
      <c r="L181" s="75"/>
      <c r="M181" s="77"/>
      <c r="N181" s="99"/>
      <c r="O181" s="348" t="s">
        <v>512</v>
      </c>
      <c r="P181" s="349"/>
      <c r="Q181" s="74"/>
      <c r="R181" s="75"/>
      <c r="S181" s="282"/>
      <c r="T181" s="21"/>
      <c r="U181" s="4"/>
      <c r="V181" s="21"/>
    </row>
    <row r="182" spans="5:26" s="5" customFormat="1" ht="104.25" hidden="1" customHeight="1" thickBot="1" x14ac:dyDescent="0.3">
      <c r="E182" s="181" t="s">
        <v>214</v>
      </c>
      <c r="F182" s="15" t="s">
        <v>70</v>
      </c>
      <c r="G182" s="181" t="s">
        <v>352</v>
      </c>
      <c r="H182" s="66">
        <v>15.64</v>
      </c>
      <c r="I182" s="70">
        <f t="shared" ref="I182" si="95">H182*(1-J182)</f>
        <v>9.6967999999999996</v>
      </c>
      <c r="J182" s="88">
        <v>0.38</v>
      </c>
      <c r="K182" s="73">
        <f>H182*(1-L182)</f>
        <v>9.5404</v>
      </c>
      <c r="L182" s="72">
        <v>0.39</v>
      </c>
      <c r="M182" s="77"/>
      <c r="N182" s="114"/>
      <c r="O182" s="77"/>
      <c r="P182" s="75"/>
      <c r="Q182" s="77"/>
      <c r="R182" s="75"/>
      <c r="S182" s="199"/>
      <c r="T182" s="21"/>
      <c r="U182" s="4"/>
      <c r="V182" s="21"/>
    </row>
    <row r="183" spans="5:26" s="5" customFormat="1" ht="107.25" hidden="1" customHeight="1" x14ac:dyDescent="0.25">
      <c r="E183" s="181" t="s">
        <v>210</v>
      </c>
      <c r="F183" s="15" t="s">
        <v>65</v>
      </c>
      <c r="G183" s="181" t="s">
        <v>348</v>
      </c>
      <c r="H183" s="80">
        <v>20.010000000000002</v>
      </c>
      <c r="I183" s="91">
        <f>H183*(1-J183)</f>
        <v>11.805900000000003</v>
      </c>
      <c r="J183" s="166">
        <v>0.41</v>
      </c>
      <c r="K183" s="77"/>
      <c r="L183" s="99"/>
      <c r="M183" s="77"/>
      <c r="N183" s="99"/>
      <c r="O183" s="74"/>
      <c r="P183" s="75"/>
      <c r="Q183" s="74"/>
      <c r="R183" s="75"/>
      <c r="S183" s="199"/>
      <c r="T183" s="21"/>
      <c r="U183" s="4"/>
      <c r="V183" s="21"/>
    </row>
    <row r="184" spans="5:26" s="5" customFormat="1" ht="105" customHeight="1" x14ac:dyDescent="0.25">
      <c r="E184" s="181" t="s">
        <v>211</v>
      </c>
      <c r="F184" s="15" t="s">
        <v>106</v>
      </c>
      <c r="G184" s="181" t="s">
        <v>349</v>
      </c>
      <c r="H184" s="66">
        <v>20</v>
      </c>
      <c r="I184" s="70">
        <f>H184*(1-J184)</f>
        <v>6.2999999999999989</v>
      </c>
      <c r="J184" s="82">
        <v>0.68500000000000005</v>
      </c>
      <c r="K184" s="77"/>
      <c r="L184" s="99"/>
      <c r="M184" s="167"/>
      <c r="N184" s="114"/>
      <c r="O184" s="77"/>
      <c r="P184" s="75"/>
      <c r="Q184" s="77"/>
      <c r="R184" s="75"/>
      <c r="S184" s="199"/>
      <c r="T184" s="21"/>
      <c r="U184" s="4"/>
      <c r="V184" s="21"/>
    </row>
    <row r="185" spans="5:26" s="5" customFormat="1" ht="105" hidden="1" customHeight="1" x14ac:dyDescent="0.25">
      <c r="E185" s="181" t="s">
        <v>209</v>
      </c>
      <c r="F185" s="19" t="s">
        <v>71</v>
      </c>
      <c r="G185" s="189" t="s">
        <v>347</v>
      </c>
      <c r="H185" s="66">
        <v>12.64</v>
      </c>
      <c r="I185" s="73">
        <f t="shared" ref="I185" si="96">H185*(1-J185)</f>
        <v>7.2048000000000014</v>
      </c>
      <c r="J185" s="101">
        <v>0.43</v>
      </c>
      <c r="K185" s="73">
        <f>H185*(1-L185)</f>
        <v>6.6992000000000003</v>
      </c>
      <c r="L185" s="72">
        <v>0.47</v>
      </c>
      <c r="M185" s="77"/>
      <c r="N185" s="114"/>
      <c r="O185" s="77"/>
      <c r="P185" s="75"/>
      <c r="Q185" s="77"/>
      <c r="R185" s="75"/>
      <c r="S185" s="244"/>
      <c r="T185" s="21"/>
      <c r="U185" s="4"/>
      <c r="V185" s="21"/>
    </row>
    <row r="186" spans="5:26" s="5" customFormat="1" ht="105" hidden="1" customHeight="1" x14ac:dyDescent="0.25">
      <c r="E186" s="181" t="s">
        <v>462</v>
      </c>
      <c r="F186" s="15" t="s">
        <v>82</v>
      </c>
      <c r="G186" s="181" t="s">
        <v>350</v>
      </c>
      <c r="H186" s="66">
        <v>16.18</v>
      </c>
      <c r="I186" s="70">
        <f>H186*(1-J186)</f>
        <v>9.8697999999999997</v>
      </c>
      <c r="J186" s="92">
        <v>0.39</v>
      </c>
      <c r="K186" s="77"/>
      <c r="L186" s="99"/>
      <c r="M186" s="167"/>
      <c r="N186" s="114"/>
      <c r="O186" s="77"/>
      <c r="P186" s="75"/>
      <c r="Q186" s="77"/>
      <c r="R186" s="75"/>
      <c r="S186" s="335" t="s">
        <v>605</v>
      </c>
      <c r="T186" s="21"/>
      <c r="U186" s="4"/>
      <c r="V186" s="21"/>
      <c r="Z186" s="5" t="s">
        <v>602</v>
      </c>
    </row>
    <row r="187" spans="5:26" s="5" customFormat="1" ht="105" hidden="1" customHeight="1" x14ac:dyDescent="0.25">
      <c r="E187" s="181" t="s">
        <v>215</v>
      </c>
      <c r="F187" s="15" t="s">
        <v>489</v>
      </c>
      <c r="G187" s="181" t="s">
        <v>353</v>
      </c>
      <c r="H187" s="66">
        <v>17.77</v>
      </c>
      <c r="I187" s="70">
        <f>H187*(1-J187)</f>
        <v>7.0706830000000007</v>
      </c>
      <c r="J187" s="76">
        <v>0.60209999999999997</v>
      </c>
      <c r="K187" s="77"/>
      <c r="L187" s="99"/>
      <c r="M187" s="77"/>
      <c r="N187" s="114"/>
      <c r="O187" s="77"/>
      <c r="P187" s="75"/>
      <c r="Q187" s="77"/>
      <c r="R187" s="75"/>
      <c r="S187" s="199"/>
      <c r="T187" s="21"/>
      <c r="U187" s="4"/>
      <c r="V187" s="21"/>
    </row>
    <row r="188" spans="5:26" s="5" customFormat="1" ht="105" customHeight="1" x14ac:dyDescent="0.25">
      <c r="E188" s="222" t="s">
        <v>218</v>
      </c>
      <c r="F188" s="14" t="s">
        <v>60</v>
      </c>
      <c r="G188" s="222" t="s">
        <v>356</v>
      </c>
      <c r="H188" s="66">
        <v>7.18</v>
      </c>
      <c r="I188" s="196">
        <f>H188*(1-J188)</f>
        <v>3.3027999999999995</v>
      </c>
      <c r="J188" s="72">
        <v>0.54</v>
      </c>
      <c r="K188" s="196">
        <f>H188*(1-L188)</f>
        <v>2.8719999999999999</v>
      </c>
      <c r="L188" s="72">
        <v>0.6</v>
      </c>
      <c r="M188" s="74"/>
      <c r="N188" s="99"/>
      <c r="O188" s="77"/>
      <c r="P188" s="75"/>
      <c r="Q188" s="77"/>
      <c r="R188" s="75"/>
      <c r="S188" s="208"/>
      <c r="T188" s="21"/>
      <c r="U188" s="4"/>
      <c r="V188" s="21"/>
    </row>
    <row r="189" spans="5:26" s="5" customFormat="1" ht="105" hidden="1" customHeight="1" x14ac:dyDescent="0.25">
      <c r="E189" s="222" t="s">
        <v>216</v>
      </c>
      <c r="F189" s="179" t="s">
        <v>93</v>
      </c>
      <c r="G189" s="222" t="s">
        <v>354</v>
      </c>
      <c r="H189" s="66">
        <v>12.64</v>
      </c>
      <c r="I189" s="95">
        <f>H189*(1-J189)</f>
        <v>7.2048000000000014</v>
      </c>
      <c r="J189" s="96">
        <v>0.43</v>
      </c>
      <c r="K189" s="223">
        <f>H189*(1-L189)</f>
        <v>6.9520000000000008</v>
      </c>
      <c r="L189" s="224">
        <v>0.45</v>
      </c>
      <c r="M189" s="109">
        <f>H189*(1-N189)</f>
        <v>6.6992000000000003</v>
      </c>
      <c r="N189" s="242">
        <v>0.47</v>
      </c>
      <c r="O189" s="109">
        <f>H189*(1-P189)</f>
        <v>6.3832000000000004</v>
      </c>
      <c r="P189" s="285">
        <v>0.495</v>
      </c>
      <c r="Q189" s="109">
        <f>J189*(1-R189)</f>
        <v>0.19779999999999998</v>
      </c>
      <c r="R189" s="242">
        <v>0.54</v>
      </c>
      <c r="S189" s="334">
        <v>289</v>
      </c>
      <c r="T189" s="21"/>
      <c r="U189" s="4"/>
      <c r="V189" s="21"/>
      <c r="Z189" s="5" t="s">
        <v>603</v>
      </c>
    </row>
    <row r="190" spans="5:26" s="5" customFormat="1" ht="105" hidden="1" customHeight="1" x14ac:dyDescent="0.25">
      <c r="E190" s="253" t="s">
        <v>516</v>
      </c>
      <c r="F190" s="42" t="s">
        <v>517</v>
      </c>
      <c r="G190" s="264" t="s">
        <v>518</v>
      </c>
      <c r="H190" s="66">
        <v>27.73</v>
      </c>
      <c r="I190" s="102">
        <f>H190*(1-J190)</f>
        <v>17.608550000000001</v>
      </c>
      <c r="J190" s="79">
        <v>0.36499999999999999</v>
      </c>
      <c r="K190" s="102">
        <f>H190*(1-L190)</f>
        <v>17.05395</v>
      </c>
      <c r="L190" s="316">
        <v>0.38500000000000001</v>
      </c>
      <c r="M190" s="74"/>
      <c r="N190" s="99"/>
      <c r="O190" s="77"/>
      <c r="P190" s="75"/>
      <c r="Q190" s="254"/>
      <c r="R190" s="255"/>
      <c r="S190" s="202"/>
      <c r="T190" s="21"/>
      <c r="U190" s="4"/>
      <c r="V190" s="21"/>
    </row>
    <row r="191" spans="5:26" s="5" customFormat="1" ht="105" customHeight="1" x14ac:dyDescent="0.25">
      <c r="E191" s="222" t="s">
        <v>219</v>
      </c>
      <c r="F191" s="14" t="s">
        <v>102</v>
      </c>
      <c r="G191" s="222" t="s">
        <v>357</v>
      </c>
      <c r="H191" s="163">
        <v>12.64</v>
      </c>
      <c r="I191" s="70">
        <f t="shared" ref="I191" si="97">H191*(1-J191)</f>
        <v>7.8368000000000002</v>
      </c>
      <c r="J191" s="88">
        <v>0.38</v>
      </c>
      <c r="K191" s="73">
        <f>H191*(1-L191)</f>
        <v>7.7736000000000001</v>
      </c>
      <c r="L191" s="71">
        <v>0.38500000000000001</v>
      </c>
      <c r="M191" s="93">
        <f>H191*(1-N191)</f>
        <v>7.5839999999999996</v>
      </c>
      <c r="N191" s="104">
        <v>0.4</v>
      </c>
      <c r="O191" s="77"/>
      <c r="P191" s="75"/>
      <c r="Q191" s="62"/>
      <c r="R191" s="65"/>
      <c r="S191" s="202"/>
      <c r="T191" s="21"/>
      <c r="U191" s="4"/>
      <c r="V191" s="21"/>
    </row>
    <row r="192" spans="5:26" s="5" customFormat="1" ht="105" customHeight="1" x14ac:dyDescent="0.25">
      <c r="E192" s="181" t="s">
        <v>220</v>
      </c>
      <c r="F192" s="14" t="s">
        <v>54</v>
      </c>
      <c r="G192" s="181" t="s">
        <v>358</v>
      </c>
      <c r="H192" s="66">
        <v>12.64</v>
      </c>
      <c r="I192" s="67">
        <f t="shared" ref="I192" si="98">H192*(1-J192)</f>
        <v>6.32</v>
      </c>
      <c r="J192" s="68">
        <v>0.5</v>
      </c>
      <c r="K192" s="67">
        <f>H192*(1-L192)</f>
        <v>6.0671999999999997</v>
      </c>
      <c r="L192" s="68">
        <v>0.52</v>
      </c>
      <c r="M192" s="67">
        <f>H192*(1-N192)</f>
        <v>5.8144</v>
      </c>
      <c r="N192" s="68">
        <v>0.54</v>
      </c>
      <c r="O192" s="62"/>
      <c r="P192" s="65"/>
      <c r="Q192" s="62"/>
      <c r="R192" s="65"/>
      <c r="S192" s="8"/>
      <c r="T192" s="21"/>
      <c r="U192" s="4"/>
      <c r="V192" s="21"/>
    </row>
    <row r="193" spans="5:22" s="5" customFormat="1" ht="108" customHeight="1" x14ac:dyDescent="0.25">
      <c r="E193" s="181" t="s">
        <v>221</v>
      </c>
      <c r="F193" s="14" t="s">
        <v>74</v>
      </c>
      <c r="G193" s="181" t="s">
        <v>359</v>
      </c>
      <c r="H193" s="66">
        <v>12.272727272727272</v>
      </c>
      <c r="I193" s="70">
        <f>H193*(1-J193)</f>
        <v>4.6636363636363631</v>
      </c>
      <c r="J193" s="88">
        <v>0.62</v>
      </c>
      <c r="K193" s="168"/>
      <c r="L193" s="99"/>
      <c r="M193" s="77"/>
      <c r="N193" s="78"/>
      <c r="O193" s="74">
        <f t="shared" ref="O193:R193" si="99">M193</f>
        <v>0</v>
      </c>
      <c r="P193" s="75">
        <f t="shared" si="99"/>
        <v>0</v>
      </c>
      <c r="Q193" s="74">
        <f t="shared" si="99"/>
        <v>0</v>
      </c>
      <c r="R193" s="75">
        <f t="shared" si="99"/>
        <v>0</v>
      </c>
      <c r="S193" s="205"/>
      <c r="T193" s="21"/>
      <c r="U193" s="4"/>
      <c r="V193" s="21"/>
    </row>
    <row r="194" spans="5:22" s="5" customFormat="1" ht="108" customHeight="1" x14ac:dyDescent="0.25">
      <c r="E194" s="181" t="s">
        <v>538</v>
      </c>
      <c r="F194" s="14" t="s">
        <v>539</v>
      </c>
      <c r="G194" s="181" t="s">
        <v>538</v>
      </c>
      <c r="H194" s="66">
        <v>4.0199999999999996</v>
      </c>
      <c r="I194" s="91">
        <f>H194*(1-J194)</f>
        <v>2.0501999999999998</v>
      </c>
      <c r="J194" s="166">
        <v>0.49</v>
      </c>
      <c r="K194" s="67">
        <f>H194*(1-L194)</f>
        <v>1.9501019999999998</v>
      </c>
      <c r="L194" s="279">
        <v>0.51490000000000002</v>
      </c>
      <c r="M194" s="77"/>
      <c r="N194" s="78"/>
      <c r="O194" s="74"/>
      <c r="P194" s="75"/>
      <c r="Q194" s="74"/>
      <c r="R194" s="75"/>
      <c r="S194" s="205"/>
      <c r="T194" s="21"/>
      <c r="U194" s="4"/>
      <c r="V194" s="21"/>
    </row>
    <row r="195" spans="5:22" s="5" customFormat="1" ht="108" customHeight="1" x14ac:dyDescent="0.25">
      <c r="E195" s="181" t="s">
        <v>538</v>
      </c>
      <c r="F195" s="291" t="s">
        <v>566</v>
      </c>
      <c r="G195" s="181" t="s">
        <v>538</v>
      </c>
      <c r="H195" s="66">
        <v>4.0199999999999996</v>
      </c>
      <c r="I195" s="91">
        <f>H195*(1-J195)</f>
        <v>1.749906</v>
      </c>
      <c r="J195" s="292">
        <v>0.56469999999999998</v>
      </c>
      <c r="K195" s="77"/>
      <c r="L195" s="78"/>
      <c r="M195" s="77"/>
      <c r="N195" s="78"/>
      <c r="O195" s="74"/>
      <c r="P195" s="75"/>
      <c r="Q195" s="74"/>
      <c r="R195" s="75"/>
      <c r="S195" s="357" t="s">
        <v>612</v>
      </c>
      <c r="T195" s="21"/>
      <c r="U195" s="4"/>
      <c r="V195" s="21"/>
    </row>
    <row r="196" spans="5:22" s="5" customFormat="1" ht="108" customHeight="1" x14ac:dyDescent="0.25">
      <c r="E196" s="181" t="s">
        <v>222</v>
      </c>
      <c r="F196" s="14" t="s">
        <v>55</v>
      </c>
      <c r="G196" s="181" t="s">
        <v>360</v>
      </c>
      <c r="H196" s="66">
        <v>14.75</v>
      </c>
      <c r="I196" s="70">
        <f>H196*(1-J196)</f>
        <v>7.4487500000000004</v>
      </c>
      <c r="J196" s="76">
        <v>0.495</v>
      </c>
      <c r="K196" s="70">
        <f>H196*(1-L196)</f>
        <v>7.1537499999999996</v>
      </c>
      <c r="L196" s="76">
        <v>0.51500000000000001</v>
      </c>
      <c r="M196" s="70">
        <f>H196*(1-N196)</f>
        <v>6.7849999999999993</v>
      </c>
      <c r="N196" s="88">
        <v>0.54</v>
      </c>
      <c r="O196" s="74">
        <f>M196</f>
        <v>6.7849999999999993</v>
      </c>
      <c r="P196" s="75">
        <f>N196</f>
        <v>0.54</v>
      </c>
      <c r="Q196" s="74">
        <f>O196</f>
        <v>6.7849999999999993</v>
      </c>
      <c r="R196" s="75">
        <f>P196</f>
        <v>0.54</v>
      </c>
      <c r="S196" s="232"/>
      <c r="T196" s="21"/>
      <c r="U196" s="4"/>
      <c r="V196" s="21"/>
    </row>
    <row r="197" spans="5:22" s="5" customFormat="1" ht="108" customHeight="1" x14ac:dyDescent="0.25">
      <c r="E197" s="181" t="s">
        <v>561</v>
      </c>
      <c r="F197" s="240" t="s">
        <v>487</v>
      </c>
      <c r="G197" s="181" t="s">
        <v>488</v>
      </c>
      <c r="H197" s="66">
        <v>8.32</v>
      </c>
      <c r="I197" s="351" t="s">
        <v>524</v>
      </c>
      <c r="J197" s="352"/>
      <c r="K197" s="351" t="s">
        <v>525</v>
      </c>
      <c r="L197" s="352"/>
      <c r="M197" s="351" t="s">
        <v>526</v>
      </c>
      <c r="N197" s="352"/>
      <c r="O197" s="74"/>
      <c r="P197" s="75"/>
      <c r="Q197" s="74"/>
      <c r="R197" s="75"/>
      <c r="S197" s="205"/>
      <c r="T197" s="21"/>
      <c r="U197" s="4"/>
      <c r="V197" s="21"/>
    </row>
    <row r="198" spans="5:22" s="5" customFormat="1" ht="103.5" hidden="1" customHeight="1" x14ac:dyDescent="0.25">
      <c r="E198" s="181" t="s">
        <v>486</v>
      </c>
      <c r="F198" s="240" t="s">
        <v>487</v>
      </c>
      <c r="G198" s="181" t="s">
        <v>488</v>
      </c>
      <c r="H198" s="66">
        <v>8.32</v>
      </c>
      <c r="I198" s="351" t="s">
        <v>524</v>
      </c>
      <c r="J198" s="352"/>
      <c r="K198" s="351" t="s">
        <v>525</v>
      </c>
      <c r="L198" s="352"/>
      <c r="M198" s="351" t="s">
        <v>526</v>
      </c>
      <c r="N198" s="352"/>
      <c r="O198" s="74"/>
      <c r="P198" s="75"/>
      <c r="Q198" s="250">
        <f>H198*(1-R198)</f>
        <v>2.9003520000000003</v>
      </c>
      <c r="R198" s="251">
        <v>0.65139999999999998</v>
      </c>
      <c r="S198" s="205"/>
      <c r="T198" s="21"/>
      <c r="U198" s="4"/>
      <c r="V198" s="21"/>
    </row>
    <row r="199" spans="5:22" s="5" customFormat="1" ht="103.5" customHeight="1" x14ac:dyDescent="0.25">
      <c r="E199" s="181" t="s">
        <v>418</v>
      </c>
      <c r="F199" s="14" t="s">
        <v>419</v>
      </c>
      <c r="G199" s="181" t="s">
        <v>453</v>
      </c>
      <c r="H199" s="66">
        <v>12.64</v>
      </c>
      <c r="I199" s="70">
        <f t="shared" ref="I199" si="100">H199*(1-J199)</f>
        <v>7.7103999999999999</v>
      </c>
      <c r="J199" s="72">
        <v>0.39</v>
      </c>
      <c r="K199" s="70">
        <f>H199*(1-L199)</f>
        <v>7.3312000000000008</v>
      </c>
      <c r="L199" s="72">
        <v>0.42</v>
      </c>
      <c r="M199" s="77"/>
      <c r="N199" s="75"/>
      <c r="O199" s="77"/>
      <c r="P199" s="75"/>
      <c r="Q199" s="77"/>
      <c r="R199" s="75"/>
      <c r="S199" s="199"/>
      <c r="T199" s="21"/>
      <c r="U199" s="4"/>
      <c r="V199" s="21"/>
    </row>
    <row r="200" spans="5:22" s="5" customFormat="1" ht="108.75" customHeight="1" x14ac:dyDescent="0.25">
      <c r="E200" s="181" t="s">
        <v>472</v>
      </c>
      <c r="F200" s="13" t="s">
        <v>593</v>
      </c>
      <c r="G200" s="181" t="s">
        <v>473</v>
      </c>
      <c r="H200" s="115">
        <v>16.36</v>
      </c>
      <c r="I200" s="67">
        <f>H200*(1-J200)</f>
        <v>10.4704</v>
      </c>
      <c r="J200" s="137">
        <v>0.36</v>
      </c>
      <c r="K200" s="62"/>
      <c r="L200" s="65"/>
      <c r="M200" s="62"/>
      <c r="N200" s="65"/>
      <c r="O200" s="62"/>
      <c r="P200" s="65"/>
      <c r="Q200" s="62"/>
      <c r="R200" s="65"/>
      <c r="S200" s="208"/>
      <c r="T200" s="21"/>
      <c r="U200" s="4"/>
      <c r="V200" s="21"/>
    </row>
    <row r="201" spans="5:22" s="5" customFormat="1" ht="110.25" hidden="1" customHeight="1" x14ac:dyDescent="0.25">
      <c r="E201" s="181" t="s">
        <v>420</v>
      </c>
      <c r="F201" s="313" t="s">
        <v>421</v>
      </c>
      <c r="G201" s="181" t="s">
        <v>422</v>
      </c>
      <c r="H201" s="115">
        <v>19</v>
      </c>
      <c r="I201" s="67">
        <f>H201*(1-J201)</f>
        <v>10.164999999999999</v>
      </c>
      <c r="J201" s="133">
        <v>0.46500000000000002</v>
      </c>
      <c r="K201" s="62"/>
      <c r="L201" s="65"/>
      <c r="M201" s="62"/>
      <c r="N201" s="65"/>
      <c r="O201" s="62"/>
      <c r="P201" s="65"/>
      <c r="Q201" s="62"/>
      <c r="R201" s="65"/>
      <c r="S201" s="208"/>
      <c r="T201" s="21"/>
      <c r="U201" s="4"/>
      <c r="V201" s="21"/>
    </row>
    <row r="202" spans="5:22" s="5" customFormat="1" ht="104.25" hidden="1" customHeight="1" x14ac:dyDescent="0.25">
      <c r="E202" s="181" t="s">
        <v>225</v>
      </c>
      <c r="F202" s="240" t="s">
        <v>587</v>
      </c>
      <c r="G202" s="181" t="s">
        <v>363</v>
      </c>
      <c r="H202" s="66">
        <v>23</v>
      </c>
      <c r="I202" s="70">
        <f t="shared" ref="I202" si="101">H202*(1-J202)</f>
        <v>11.5</v>
      </c>
      <c r="J202" s="72">
        <v>0.5</v>
      </c>
      <c r="K202" s="74" t="s">
        <v>84</v>
      </c>
      <c r="L202" s="78" t="e">
        <f>#REF!</f>
        <v>#REF!</v>
      </c>
      <c r="M202" s="77" t="str">
        <f t="shared" ref="M202:R202" si="102">K202</f>
        <v>g</v>
      </c>
      <c r="N202" s="99" t="e">
        <f t="shared" si="102"/>
        <v>#REF!</v>
      </c>
      <c r="O202" s="62"/>
      <c r="P202" s="65"/>
      <c r="Q202" s="74">
        <f t="shared" si="102"/>
        <v>0</v>
      </c>
      <c r="R202" s="75">
        <f t="shared" si="102"/>
        <v>0</v>
      </c>
      <c r="S202" s="199"/>
      <c r="T202" s="21"/>
      <c r="U202" s="4"/>
      <c r="V202" s="21"/>
    </row>
    <row r="203" spans="5:22" s="5" customFormat="1" ht="104.25" customHeight="1" x14ac:dyDescent="0.25">
      <c r="E203" s="181" t="s">
        <v>223</v>
      </c>
      <c r="F203" s="323" t="s">
        <v>376</v>
      </c>
      <c r="G203" s="181" t="s">
        <v>361</v>
      </c>
      <c r="H203" s="115">
        <v>12.73</v>
      </c>
      <c r="I203" s="226">
        <f t="shared" ref="I203" si="103">H203*(1-J203)</f>
        <v>8.0198999999999998</v>
      </c>
      <c r="J203" s="137">
        <v>0.37</v>
      </c>
      <c r="K203" s="136">
        <f>H203*(1-L203)</f>
        <v>7.8925999999999998</v>
      </c>
      <c r="L203" s="130">
        <v>0.38</v>
      </c>
      <c r="M203" s="136">
        <f>H203*(1-N203)</f>
        <v>7.7016499999999999</v>
      </c>
      <c r="N203" s="326">
        <v>0.39500000000000002</v>
      </c>
      <c r="O203" s="62"/>
      <c r="P203" s="65"/>
      <c r="Q203" s="62"/>
      <c r="R203" s="65"/>
      <c r="S203" s="208"/>
      <c r="T203" s="21"/>
      <c r="U203" s="4"/>
      <c r="V203" s="21"/>
    </row>
    <row r="204" spans="5:22" s="5" customFormat="1" ht="104.25" hidden="1" customHeight="1" x14ac:dyDescent="0.25">
      <c r="E204" s="181" t="s">
        <v>223</v>
      </c>
      <c r="F204" s="324" t="s">
        <v>578</v>
      </c>
      <c r="G204" s="181" t="s">
        <v>361</v>
      </c>
      <c r="H204" s="115">
        <v>12.73</v>
      </c>
      <c r="I204" s="226">
        <f t="shared" ref="I204" si="104">H204*(1-J204)</f>
        <v>7.8289499999999999</v>
      </c>
      <c r="J204" s="133">
        <v>0.38500000000000001</v>
      </c>
      <c r="K204" s="62"/>
      <c r="L204" s="65"/>
      <c r="M204" s="62"/>
      <c r="N204" s="249"/>
      <c r="O204" s="62"/>
      <c r="P204" s="65"/>
      <c r="Q204" s="62"/>
      <c r="R204" s="65"/>
      <c r="S204" s="304" t="s">
        <v>577</v>
      </c>
      <c r="T204" s="21"/>
      <c r="U204" s="4"/>
      <c r="V204" s="21"/>
    </row>
    <row r="205" spans="5:22" s="5" customFormat="1" ht="104.25" customHeight="1" x14ac:dyDescent="0.25">
      <c r="E205" s="181" t="s">
        <v>571</v>
      </c>
      <c r="F205" s="308" t="s">
        <v>600</v>
      </c>
      <c r="G205" s="189" t="s">
        <v>572</v>
      </c>
      <c r="H205" s="66">
        <v>20.079999999999998</v>
      </c>
      <c r="I205" s="70">
        <f>H205*(1-J205)</f>
        <v>8.4336000000000002</v>
      </c>
      <c r="J205" s="107">
        <v>0.57999999999999996</v>
      </c>
      <c r="K205" s="62"/>
      <c r="L205" s="65"/>
      <c r="M205" s="62"/>
      <c r="N205" s="249"/>
      <c r="O205" s="62"/>
      <c r="P205" s="65"/>
      <c r="Q205" s="348" t="s">
        <v>512</v>
      </c>
      <c r="R205" s="349"/>
      <c r="S205" s="199"/>
      <c r="T205" s="21"/>
      <c r="U205" s="4"/>
      <c r="V205" s="21"/>
    </row>
    <row r="206" spans="5:22" s="5" customFormat="1" ht="104.25" customHeight="1" thickBot="1" x14ac:dyDescent="0.3">
      <c r="E206" s="181" t="s">
        <v>571</v>
      </c>
      <c r="F206" s="308" t="s">
        <v>597</v>
      </c>
      <c r="G206" s="189" t="s">
        <v>572</v>
      </c>
      <c r="H206" s="66">
        <v>20.079999999999998</v>
      </c>
      <c r="I206" s="70">
        <f t="shared" ref="I206" si="105">H206*(1-J206)</f>
        <v>8.032</v>
      </c>
      <c r="J206" s="107">
        <v>0.6</v>
      </c>
      <c r="K206" s="62"/>
      <c r="L206" s="65"/>
      <c r="M206" s="62"/>
      <c r="N206" s="249"/>
      <c r="O206" s="62"/>
      <c r="P206" s="65"/>
      <c r="Q206" s="348" t="s">
        <v>512</v>
      </c>
      <c r="R206" s="349"/>
      <c r="S206" s="199"/>
      <c r="T206" s="21"/>
      <c r="U206" s="4"/>
      <c r="V206" s="21"/>
    </row>
    <row r="207" spans="5:22" s="5" customFormat="1" ht="104.25" hidden="1" customHeight="1" x14ac:dyDescent="0.25">
      <c r="E207" s="181" t="s">
        <v>224</v>
      </c>
      <c r="F207" s="14" t="s">
        <v>461</v>
      </c>
      <c r="G207" s="181" t="s">
        <v>362</v>
      </c>
      <c r="H207" s="66">
        <v>13.64</v>
      </c>
      <c r="I207" s="91">
        <f>H207*(1-J207)</f>
        <v>7.009596000000001</v>
      </c>
      <c r="J207" s="76">
        <v>0.48609999999999998</v>
      </c>
      <c r="K207" s="136">
        <f>H207*(1-L207)</f>
        <v>6.6495000000000006</v>
      </c>
      <c r="L207" s="303">
        <v>0.51249999999999996</v>
      </c>
      <c r="M207" s="62"/>
      <c r="N207" s="65"/>
      <c r="O207" s="74"/>
      <c r="P207" s="75"/>
      <c r="Q207" s="74"/>
      <c r="R207" s="75"/>
      <c r="S207" s="199"/>
      <c r="T207" s="21"/>
      <c r="U207" s="4"/>
      <c r="V207" s="21"/>
    </row>
    <row r="208" spans="5:22" s="5" customFormat="1" ht="32.25" thickBot="1" x14ac:dyDescent="0.55000000000000004">
      <c r="E208" s="344"/>
      <c r="F208" s="344"/>
      <c r="G208" s="41"/>
      <c r="H208" s="55"/>
      <c r="I208" s="345" t="s">
        <v>69</v>
      </c>
      <c r="J208" s="346"/>
      <c r="K208" s="345" t="s">
        <v>66</v>
      </c>
      <c r="L208" s="346"/>
      <c r="M208" s="347" t="s">
        <v>67</v>
      </c>
      <c r="N208" s="346"/>
      <c r="O208" s="345" t="s">
        <v>68</v>
      </c>
      <c r="P208" s="346"/>
      <c r="Q208" s="345" t="s">
        <v>606</v>
      </c>
      <c r="R208" s="346"/>
      <c r="S208" s="214"/>
      <c r="T208" s="21"/>
      <c r="U208" s="4"/>
      <c r="V208" s="21"/>
    </row>
    <row r="209" spans="1:23" s="5" customFormat="1" ht="53.25" thickBot="1" x14ac:dyDescent="0.3">
      <c r="E209" s="30" t="s">
        <v>0</v>
      </c>
      <c r="F209" s="26" t="s">
        <v>1</v>
      </c>
      <c r="G209" s="38" t="s">
        <v>368</v>
      </c>
      <c r="H209" s="49" t="s">
        <v>2</v>
      </c>
      <c r="I209" s="36" t="s">
        <v>3</v>
      </c>
      <c r="J209" s="50" t="s">
        <v>4</v>
      </c>
      <c r="K209" s="36" t="s">
        <v>3</v>
      </c>
      <c r="L209" s="51" t="s">
        <v>4</v>
      </c>
      <c r="M209" s="52" t="s">
        <v>3</v>
      </c>
      <c r="N209" s="53" t="s">
        <v>4</v>
      </c>
      <c r="O209" s="36" t="s">
        <v>3</v>
      </c>
      <c r="P209" s="37" t="s">
        <v>4</v>
      </c>
      <c r="Q209" s="36" t="s">
        <v>3</v>
      </c>
      <c r="R209" s="37" t="s">
        <v>4</v>
      </c>
      <c r="S209" s="185" t="s">
        <v>554</v>
      </c>
      <c r="T209" s="21"/>
      <c r="U209" s="4"/>
      <c r="V209" s="21"/>
    </row>
    <row r="210" spans="1:23" s="5" customFormat="1" ht="104.25" customHeight="1" x14ac:dyDescent="0.25">
      <c r="E210" s="181" t="s">
        <v>436</v>
      </c>
      <c r="F210" s="48" t="s">
        <v>437</v>
      </c>
      <c r="G210" s="181" t="s">
        <v>438</v>
      </c>
      <c r="H210" s="66">
        <v>12</v>
      </c>
      <c r="I210" s="102">
        <f>H210*(1-J210)</f>
        <v>6.7728000000000002</v>
      </c>
      <c r="J210" s="79">
        <v>0.43559999999999999</v>
      </c>
      <c r="K210" s="102">
        <f>H210*(1-L210)</f>
        <v>6.24</v>
      </c>
      <c r="L210" s="104">
        <v>0.48</v>
      </c>
      <c r="M210" s="102">
        <f>H210*(1-N210)</f>
        <v>6</v>
      </c>
      <c r="N210" s="104">
        <v>0.5</v>
      </c>
      <c r="O210" s="74"/>
      <c r="P210" s="75"/>
      <c r="Q210" s="74"/>
      <c r="R210" s="75"/>
      <c r="S210" s="210"/>
      <c r="T210" s="21"/>
      <c r="U210" s="4"/>
      <c r="V210" s="21"/>
    </row>
    <row r="211" spans="1:23" s="5" customFormat="1" ht="104.25" customHeight="1" x14ac:dyDescent="0.25">
      <c r="E211" s="181" t="s">
        <v>439</v>
      </c>
      <c r="F211" s="48" t="s">
        <v>440</v>
      </c>
      <c r="G211" s="181" t="s">
        <v>441</v>
      </c>
      <c r="H211" s="66">
        <v>22.27</v>
      </c>
      <c r="I211" s="102">
        <f>H211*(1-J211)</f>
        <v>13.5847</v>
      </c>
      <c r="J211" s="145">
        <v>0.39</v>
      </c>
      <c r="K211" s="97"/>
      <c r="L211" s="127"/>
      <c r="M211" s="77"/>
      <c r="N211" s="99"/>
      <c r="O211" s="74"/>
      <c r="P211" s="75"/>
      <c r="Q211" s="74"/>
      <c r="R211" s="75"/>
      <c r="S211" s="199"/>
      <c r="T211" s="21"/>
      <c r="U211" s="4"/>
      <c r="V211" s="21"/>
    </row>
    <row r="212" spans="1:23" s="5" customFormat="1" ht="104.25" customHeight="1" x14ac:dyDescent="0.25">
      <c r="E212" s="181" t="s">
        <v>226</v>
      </c>
      <c r="F212" s="218" t="s">
        <v>465</v>
      </c>
      <c r="G212" s="181" t="s">
        <v>364</v>
      </c>
      <c r="H212" s="66">
        <v>19.95</v>
      </c>
      <c r="I212" s="102">
        <f>H212*(1-J212)</f>
        <v>12.5685</v>
      </c>
      <c r="J212" s="101">
        <v>0.37</v>
      </c>
      <c r="K212" s="73">
        <f>H212*(1-L212)</f>
        <v>12.169499999999999</v>
      </c>
      <c r="L212" s="104">
        <v>0.39</v>
      </c>
      <c r="M212" s="77"/>
      <c r="N212" s="99"/>
      <c r="O212" s="74"/>
      <c r="P212" s="75"/>
      <c r="Q212" s="74"/>
      <c r="R212" s="75"/>
      <c r="S212" s="194"/>
      <c r="T212" s="21"/>
      <c r="U212" s="4"/>
      <c r="V212" s="21"/>
    </row>
    <row r="213" spans="1:23" s="5" customFormat="1" ht="104.25" customHeight="1" x14ac:dyDescent="0.25">
      <c r="E213" s="181" t="s">
        <v>227</v>
      </c>
      <c r="F213" s="14" t="s">
        <v>101</v>
      </c>
      <c r="G213" s="181" t="s">
        <v>365</v>
      </c>
      <c r="H213" s="66">
        <v>25.45</v>
      </c>
      <c r="I213" s="91">
        <f>H213*(1-J213)</f>
        <v>13.615749999999998</v>
      </c>
      <c r="J213" s="76">
        <v>0.46500000000000002</v>
      </c>
      <c r="K213" s="123">
        <f>H213*(1-L213)</f>
        <v>13.10675</v>
      </c>
      <c r="L213" s="329">
        <v>0.48499999999999999</v>
      </c>
      <c r="M213" s="77"/>
      <c r="N213" s="99"/>
      <c r="O213" s="74"/>
      <c r="P213" s="75"/>
      <c r="Q213" s="74"/>
      <c r="R213" s="75"/>
      <c r="S213" s="199"/>
      <c r="T213" s="21"/>
      <c r="U213" s="4"/>
      <c r="V213" s="21"/>
    </row>
    <row r="214" spans="1:23" s="5" customFormat="1" ht="103.5" customHeight="1" x14ac:dyDescent="0.25">
      <c r="E214" s="181" t="s">
        <v>228</v>
      </c>
      <c r="F214" s="14" t="s">
        <v>56</v>
      </c>
      <c r="G214" s="181" t="s">
        <v>366</v>
      </c>
      <c r="H214" s="66">
        <v>10.45</v>
      </c>
      <c r="I214" s="91">
        <f t="shared" ref="I214" si="106">H214*(1-J214)</f>
        <v>6.4789999999999992</v>
      </c>
      <c r="J214" s="88">
        <v>0.38</v>
      </c>
      <c r="K214" s="74"/>
      <c r="L214" s="127"/>
      <c r="M214" s="77">
        <f t="shared" ref="M214:O214" si="107">K214</f>
        <v>0</v>
      </c>
      <c r="N214" s="99">
        <f t="shared" si="107"/>
        <v>0</v>
      </c>
      <c r="O214" s="74">
        <f t="shared" si="107"/>
        <v>0</v>
      </c>
      <c r="P214" s="75">
        <f>N214</f>
        <v>0</v>
      </c>
      <c r="Q214" s="74">
        <f t="shared" ref="Q214" si="108">O214</f>
        <v>0</v>
      </c>
      <c r="R214" s="75">
        <f>P214</f>
        <v>0</v>
      </c>
      <c r="S214" s="232"/>
      <c r="T214" s="21"/>
      <c r="U214" s="4"/>
      <c r="V214" s="21"/>
    </row>
    <row r="215" spans="1:23" s="5" customFormat="1" ht="103.5" customHeight="1" thickBot="1" x14ac:dyDescent="0.3">
      <c r="A215" s="267"/>
      <c r="B215" s="267"/>
      <c r="C215" s="267"/>
      <c r="D215" s="267"/>
      <c r="E215" s="268" t="s">
        <v>229</v>
      </c>
      <c r="F215" s="338" t="s">
        <v>57</v>
      </c>
      <c r="G215" s="268" t="s">
        <v>367</v>
      </c>
      <c r="H215" s="269">
        <v>11.14</v>
      </c>
      <c r="I215" s="270">
        <f>H215*(1-J215)</f>
        <v>6.9068000000000005</v>
      </c>
      <c r="J215" s="271">
        <v>0.38</v>
      </c>
      <c r="K215" s="272">
        <f>H215*(1-L215)</f>
        <v>6.4612000000000007</v>
      </c>
      <c r="L215" s="273">
        <v>0.42</v>
      </c>
      <c r="M215" s="274">
        <f>H215*(1-N215)</f>
        <v>6.1270000000000007</v>
      </c>
      <c r="N215" s="275">
        <v>0.45</v>
      </c>
      <c r="O215" s="276"/>
      <c r="P215" s="277"/>
      <c r="Q215" s="276"/>
      <c r="R215" s="277"/>
      <c r="S215" s="296"/>
      <c r="T215" s="21"/>
      <c r="U215" s="4"/>
      <c r="V215" s="21"/>
    </row>
    <row r="216" spans="1:23" s="5" customFormat="1" ht="104.25" hidden="1" customHeight="1" x14ac:dyDescent="0.25">
      <c r="E216" s="181" t="s">
        <v>205</v>
      </c>
      <c r="F216" s="13" t="s">
        <v>50</v>
      </c>
      <c r="G216" s="181" t="s">
        <v>343</v>
      </c>
      <c r="H216" s="115">
        <v>20.41</v>
      </c>
      <c r="I216" s="265">
        <f t="shared" ref="I216:I220" si="109">H216*(1-J216)</f>
        <v>9.8988499999999995</v>
      </c>
      <c r="J216" s="266">
        <v>0.51500000000000001</v>
      </c>
      <c r="K216" s="62">
        <f>H217*(1-L216)</f>
        <v>20.41</v>
      </c>
      <c r="L216" s="63"/>
      <c r="M216" s="62"/>
      <c r="N216" s="63"/>
      <c r="O216" s="64"/>
      <c r="P216" s="65"/>
      <c r="Q216" s="64"/>
      <c r="R216" s="65"/>
      <c r="S216" s="208"/>
      <c r="T216" s="21" t="s">
        <v>251</v>
      </c>
      <c r="U216" s="4">
        <v>904648060</v>
      </c>
      <c r="V216" s="21" t="s">
        <v>251</v>
      </c>
      <c r="W216" s="5" t="str">
        <f t="shared" si="91"/>
        <v>*904648060*</v>
      </c>
    </row>
    <row r="217" spans="1:23" s="5" customFormat="1" ht="104.25" hidden="1" customHeight="1" x14ac:dyDescent="0.25">
      <c r="E217" s="181" t="s">
        <v>206</v>
      </c>
      <c r="F217" s="14" t="s">
        <v>51</v>
      </c>
      <c r="G217" s="181" t="s">
        <v>344</v>
      </c>
      <c r="H217" s="66">
        <v>20.41</v>
      </c>
      <c r="I217" s="105">
        <f t="shared" si="109"/>
        <v>8.9803999999999995</v>
      </c>
      <c r="J217" s="169">
        <v>0.56000000000000005</v>
      </c>
      <c r="K217" s="77" t="e">
        <f>#REF!*(1-L217)</f>
        <v>#REF!</v>
      </c>
      <c r="L217" s="99"/>
      <c r="M217" s="77"/>
      <c r="N217" s="99"/>
      <c r="O217" s="74"/>
      <c r="P217" s="75"/>
      <c r="Q217" s="74"/>
      <c r="R217" s="75"/>
      <c r="S217" s="199"/>
      <c r="T217" s="21" t="s">
        <v>251</v>
      </c>
      <c r="U217" s="4">
        <v>935688945</v>
      </c>
      <c r="V217" s="21" t="s">
        <v>251</v>
      </c>
      <c r="W217" s="5" t="str">
        <f t="shared" si="91"/>
        <v>*935688945*</v>
      </c>
    </row>
    <row r="218" spans="1:23" s="5" customFormat="1" ht="104.25" hidden="1" customHeight="1" x14ac:dyDescent="0.25">
      <c r="E218" s="181" t="s">
        <v>212</v>
      </c>
      <c r="F218" s="15" t="s">
        <v>82</v>
      </c>
      <c r="G218" s="181" t="s">
        <v>350</v>
      </c>
      <c r="H218" s="80">
        <v>14.45</v>
      </c>
      <c r="I218" s="91">
        <f t="shared" si="109"/>
        <v>8.0920000000000005</v>
      </c>
      <c r="J218" s="166">
        <v>0.44</v>
      </c>
      <c r="K218" s="73">
        <f>H218*(1-L218)</f>
        <v>7.8029999999999999</v>
      </c>
      <c r="L218" s="101">
        <v>0.46</v>
      </c>
      <c r="M218" s="77"/>
      <c r="N218" s="99"/>
      <c r="O218" s="77"/>
      <c r="P218" s="75"/>
      <c r="Q218" s="77"/>
      <c r="R218" s="75"/>
      <c r="S218" s="206" t="s">
        <v>417</v>
      </c>
      <c r="T218" s="21" t="s">
        <v>251</v>
      </c>
      <c r="U218" s="4" t="s">
        <v>249</v>
      </c>
      <c r="V218" s="21" t="s">
        <v>251</v>
      </c>
      <c r="W218" s="5" t="str">
        <f t="shared" si="91"/>
        <v>*024957060*</v>
      </c>
    </row>
    <row r="219" spans="1:23" s="5" customFormat="1" ht="104.25" hidden="1" customHeight="1" x14ac:dyDescent="0.25">
      <c r="E219" s="181" t="s">
        <v>213</v>
      </c>
      <c r="F219" s="15" t="s">
        <v>91</v>
      </c>
      <c r="G219" s="181" t="s">
        <v>351</v>
      </c>
      <c r="H219" s="80">
        <v>25.36</v>
      </c>
      <c r="I219" s="91">
        <f t="shared" si="109"/>
        <v>15.215999999999999</v>
      </c>
      <c r="J219" s="166">
        <v>0.4</v>
      </c>
      <c r="K219" s="73">
        <f>H219*(1-L219)</f>
        <v>14.455200000000001</v>
      </c>
      <c r="L219" s="101">
        <v>0.43</v>
      </c>
      <c r="M219" s="73">
        <f>H219*(1-N219)</f>
        <v>13.6944</v>
      </c>
      <c r="N219" s="101">
        <v>0.46</v>
      </c>
      <c r="O219" s="77"/>
      <c r="P219" s="75"/>
      <c r="Q219" s="77"/>
      <c r="R219" s="75"/>
      <c r="S219" s="8"/>
      <c r="T219" s="21" t="s">
        <v>251</v>
      </c>
      <c r="U219" s="4" t="s">
        <v>250</v>
      </c>
      <c r="V219" s="21" t="s">
        <v>251</v>
      </c>
      <c r="W219" s="5" t="str">
        <f t="shared" si="91"/>
        <v>*041411024*</v>
      </c>
    </row>
    <row r="220" spans="1:23" s="5" customFormat="1" ht="104.25" hidden="1" customHeight="1" x14ac:dyDescent="0.25">
      <c r="E220" s="181" t="s">
        <v>217</v>
      </c>
      <c r="F220" s="14" t="s">
        <v>53</v>
      </c>
      <c r="G220" s="181" t="s">
        <v>355</v>
      </c>
      <c r="H220" s="66">
        <v>11.94</v>
      </c>
      <c r="I220" s="170">
        <f t="shared" si="109"/>
        <v>6.4476000000000004</v>
      </c>
      <c r="J220" s="119">
        <v>0.46</v>
      </c>
      <c r="K220" s="62" t="e">
        <f>#REF!</f>
        <v>#REF!</v>
      </c>
      <c r="L220" s="63" t="e">
        <f>#REF!</f>
        <v>#REF!</v>
      </c>
      <c r="M220" s="77" t="e">
        <f t="shared" ref="M220:O220" si="110">K220</f>
        <v>#REF!</v>
      </c>
      <c r="N220" s="99" t="e">
        <f t="shared" si="110"/>
        <v>#REF!</v>
      </c>
      <c r="O220" s="77" t="e">
        <f t="shared" si="110"/>
        <v>#REF!</v>
      </c>
      <c r="P220" s="103" t="e">
        <f>N220</f>
        <v>#REF!</v>
      </c>
      <c r="Q220" s="77" t="e">
        <f t="shared" ref="Q220" si="111">O220</f>
        <v>#REF!</v>
      </c>
      <c r="R220" s="103" t="e">
        <f>P220</f>
        <v>#REF!</v>
      </c>
      <c r="S220" s="207"/>
      <c r="T220" s="21"/>
      <c r="U220" s="4"/>
      <c r="V220" s="21"/>
    </row>
    <row r="221" spans="1:23" x14ac:dyDescent="0.35">
      <c r="E221" s="340"/>
      <c r="F221" s="341"/>
      <c r="G221" s="341"/>
      <c r="H221" s="342"/>
      <c r="I221" s="343"/>
      <c r="J221" s="342"/>
      <c r="K221" s="256"/>
      <c r="L221" s="257"/>
      <c r="M221" s="256"/>
      <c r="N221" s="258"/>
      <c r="O221" s="259"/>
      <c r="P221" s="260"/>
      <c r="Q221" s="259"/>
      <c r="R221" s="260"/>
      <c r="S221" s="261"/>
      <c r="T221" s="3"/>
    </row>
    <row r="222" spans="1:23" ht="109.7" customHeight="1" x14ac:dyDescent="0.35">
      <c r="A222" s="339"/>
      <c r="B222" s="339"/>
      <c r="C222" s="339"/>
      <c r="D222" s="339"/>
      <c r="E222" s="339"/>
      <c r="F222" s="339"/>
      <c r="G222" s="339"/>
      <c r="H222" s="339"/>
      <c r="I222" s="339"/>
      <c r="J222" s="339"/>
      <c r="K222" s="256"/>
      <c r="L222" s="257"/>
      <c r="M222" s="256"/>
      <c r="N222" s="258"/>
      <c r="O222" s="259"/>
      <c r="P222" s="260"/>
      <c r="Q222" s="259"/>
      <c r="R222" s="260"/>
      <c r="S222" s="261"/>
      <c r="T222" s="3"/>
    </row>
    <row r="223" spans="1:23" ht="109.7" customHeight="1" x14ac:dyDescent="0.35">
      <c r="A223" s="339"/>
      <c r="B223" s="339"/>
      <c r="C223" s="339"/>
      <c r="D223" s="339"/>
      <c r="E223" s="339"/>
      <c r="F223" s="339"/>
      <c r="G223" s="339"/>
      <c r="H223" s="339"/>
      <c r="I223" s="339"/>
      <c r="J223" s="339"/>
      <c r="K223" s="256"/>
      <c r="L223" s="257"/>
      <c r="M223" s="256"/>
      <c r="N223" s="258"/>
      <c r="O223" s="259"/>
      <c r="P223" s="260"/>
      <c r="Q223" s="259"/>
      <c r="R223" s="260"/>
      <c r="S223" s="261"/>
      <c r="T223" s="3"/>
    </row>
    <row r="224" spans="1:23" ht="107.25" customHeight="1" x14ac:dyDescent="0.35">
      <c r="A224" s="339"/>
      <c r="B224" s="339"/>
      <c r="C224" s="339"/>
      <c r="D224" s="339"/>
      <c r="E224" s="339"/>
      <c r="F224" s="339"/>
      <c r="G224" s="339"/>
      <c r="H224" s="339"/>
      <c r="I224" s="339"/>
      <c r="J224" s="339"/>
      <c r="K224" s="256"/>
      <c r="L224" s="257"/>
      <c r="M224" s="256"/>
      <c r="N224" s="258"/>
      <c r="O224" s="259"/>
      <c r="P224" s="260"/>
      <c r="Q224" s="259"/>
      <c r="R224" s="260"/>
      <c r="S224" s="261"/>
      <c r="T224" s="3"/>
    </row>
    <row r="225" spans="1:20" ht="107.25" customHeight="1" x14ac:dyDescent="0.35">
      <c r="A225" s="339"/>
      <c r="B225" s="339"/>
      <c r="C225" s="339"/>
      <c r="D225" s="339"/>
      <c r="E225" s="339"/>
      <c r="F225" s="339"/>
      <c r="G225" s="339"/>
      <c r="H225" s="339"/>
      <c r="I225" s="339"/>
      <c r="J225" s="339"/>
      <c r="K225" s="256"/>
      <c r="L225" s="257"/>
      <c r="M225" s="256"/>
      <c r="N225" s="258"/>
      <c r="O225" s="259"/>
      <c r="P225" s="260"/>
      <c r="Q225" s="259"/>
      <c r="R225" s="260"/>
      <c r="S225" s="261"/>
      <c r="T225" s="3"/>
    </row>
    <row r="226" spans="1:20" ht="107.25" customHeight="1" x14ac:dyDescent="0.35">
      <c r="A226" s="339"/>
      <c r="B226" s="339"/>
      <c r="C226" s="339"/>
      <c r="D226" s="339"/>
      <c r="E226" s="339"/>
      <c r="F226" s="339"/>
      <c r="G226" s="339"/>
      <c r="H226" s="339"/>
      <c r="I226" s="339"/>
      <c r="J226" s="339"/>
      <c r="K226" s="256"/>
      <c r="L226" s="257"/>
      <c r="M226" s="256"/>
      <c r="N226" s="258"/>
      <c r="O226" s="259"/>
      <c r="P226" s="260"/>
      <c r="Q226" s="259"/>
      <c r="R226" s="260"/>
      <c r="S226" s="261"/>
      <c r="T226" s="3"/>
    </row>
    <row r="227" spans="1:20" ht="103.5" customHeight="1" x14ac:dyDescent="0.35">
      <c r="A227" s="339"/>
      <c r="B227" s="339"/>
      <c r="C227" s="339"/>
      <c r="D227" s="339"/>
      <c r="E227" s="339"/>
      <c r="F227" s="339"/>
      <c r="G227" s="339"/>
      <c r="H227" s="339"/>
      <c r="I227" s="339"/>
      <c r="J227" s="339"/>
      <c r="K227" s="256"/>
      <c r="L227" s="257"/>
      <c r="M227" s="256"/>
      <c r="N227" s="258"/>
      <c r="O227" s="259"/>
      <c r="P227" s="260"/>
      <c r="Q227" s="259"/>
      <c r="R227" s="260"/>
      <c r="S227" s="261"/>
      <c r="T227" s="3"/>
    </row>
    <row r="228" spans="1:20" ht="103.5" customHeight="1" x14ac:dyDescent="0.35">
      <c r="A228" s="339"/>
      <c r="B228" s="339"/>
      <c r="C228" s="339"/>
      <c r="D228" s="339"/>
      <c r="E228" s="339"/>
      <c r="F228" s="339"/>
      <c r="G228" s="339"/>
      <c r="H228" s="339"/>
      <c r="I228" s="339"/>
      <c r="J228" s="339"/>
      <c r="K228" s="256"/>
      <c r="L228" s="257"/>
      <c r="M228" s="256"/>
      <c r="N228" s="258"/>
      <c r="O228" s="259"/>
      <c r="P228" s="260"/>
      <c r="Q228" s="259"/>
      <c r="R228" s="260"/>
      <c r="S228" s="261"/>
      <c r="T228" s="3"/>
    </row>
    <row r="229" spans="1:20" ht="116.25" customHeight="1" x14ac:dyDescent="0.35">
      <c r="E229" s="256"/>
      <c r="F229" s="257"/>
      <c r="G229" s="256"/>
      <c r="H229" s="258"/>
      <c r="I229" s="259"/>
      <c r="J229" s="260"/>
      <c r="K229" s="256"/>
      <c r="L229" s="257"/>
      <c r="M229" s="256"/>
      <c r="N229" s="258"/>
      <c r="O229" s="259"/>
      <c r="P229" s="260"/>
      <c r="Q229" s="259"/>
      <c r="R229" s="260"/>
      <c r="S229" s="261"/>
      <c r="T229" s="3"/>
    </row>
    <row r="230" spans="1:20" ht="116.25" customHeight="1" x14ac:dyDescent="0.35">
      <c r="E230" s="256"/>
      <c r="F230" s="257"/>
      <c r="G230" s="256"/>
      <c r="H230" s="258"/>
      <c r="I230" s="259"/>
      <c r="J230" s="260"/>
      <c r="K230" s="256"/>
      <c r="L230" s="257"/>
      <c r="M230" s="256"/>
      <c r="N230" s="258"/>
      <c r="O230" s="259"/>
      <c r="P230" s="260"/>
      <c r="Q230" s="259"/>
      <c r="R230" s="260"/>
      <c r="S230" s="261"/>
      <c r="T230" s="3"/>
    </row>
    <row r="231" spans="1:20" ht="116.25" customHeight="1" x14ac:dyDescent="0.35">
      <c r="E231" s="256"/>
      <c r="F231" s="256"/>
      <c r="G231" s="256"/>
      <c r="H231" s="256"/>
      <c r="I231" s="256"/>
      <c r="J231" s="256"/>
      <c r="K231" s="256"/>
      <c r="L231" s="257"/>
      <c r="M231" s="256"/>
      <c r="N231" s="258"/>
      <c r="O231" s="259"/>
      <c r="P231" s="260"/>
      <c r="Q231" s="259"/>
      <c r="R231" s="260"/>
      <c r="S231" s="261"/>
      <c r="T231" s="3"/>
    </row>
    <row r="232" spans="1:20" ht="116.25" customHeight="1" x14ac:dyDescent="0.35">
      <c r="E232" s="262"/>
      <c r="F232" s="262"/>
      <c r="G232" s="262"/>
      <c r="H232" s="262"/>
      <c r="I232" s="262"/>
      <c r="J232" s="262"/>
      <c r="K232" s="256"/>
      <c r="L232" s="257"/>
      <c r="M232" s="256"/>
      <c r="N232" s="258"/>
      <c r="O232" s="259"/>
      <c r="P232" s="260"/>
      <c r="Q232" s="259"/>
      <c r="R232" s="260"/>
      <c r="S232" s="261"/>
      <c r="T232" s="3"/>
    </row>
    <row r="233" spans="1:20" ht="116.25" customHeight="1" x14ac:dyDescent="0.35">
      <c r="E233" s="262"/>
      <c r="F233" s="262"/>
      <c r="G233" s="262"/>
      <c r="H233" s="262"/>
      <c r="I233" s="262"/>
      <c r="J233" s="262"/>
      <c r="K233" s="256"/>
      <c r="L233" s="257"/>
      <c r="M233" s="256"/>
      <c r="N233" s="258"/>
      <c r="O233" s="259"/>
      <c r="P233" s="260"/>
      <c r="Q233" s="259"/>
      <c r="R233" s="260"/>
      <c r="S233" s="261"/>
      <c r="T233" s="3"/>
    </row>
    <row r="234" spans="1:20" ht="116.25" hidden="1" customHeight="1" x14ac:dyDescent="0.35">
      <c r="E234" s="243" t="s">
        <v>500</v>
      </c>
      <c r="F234" s="217" t="s">
        <v>502</v>
      </c>
      <c r="G234" s="246">
        <v>12.91</v>
      </c>
      <c r="H234" s="247">
        <v>5.81</v>
      </c>
      <c r="I234" s="216">
        <v>0.54996127033307518</v>
      </c>
      <c r="J234" s="45"/>
      <c r="K234" s="173"/>
      <c r="L234" s="172"/>
      <c r="M234" s="173"/>
      <c r="N234" s="174"/>
      <c r="O234" s="175"/>
      <c r="P234" s="44"/>
      <c r="Q234" s="175"/>
      <c r="R234" s="44"/>
      <c r="S234" s="7"/>
      <c r="T234" s="3"/>
    </row>
    <row r="235" spans="1:20" ht="116.25" hidden="1" customHeight="1" x14ac:dyDescent="0.35">
      <c r="E235" s="243" t="s">
        <v>501</v>
      </c>
      <c r="F235" s="217" t="s">
        <v>503</v>
      </c>
      <c r="G235" s="246">
        <v>13.36</v>
      </c>
      <c r="H235" s="247">
        <v>5.22</v>
      </c>
      <c r="I235" s="216">
        <v>0.60928143712574845</v>
      </c>
      <c r="J235" s="45"/>
      <c r="K235" s="173"/>
      <c r="L235" s="172"/>
      <c r="M235" s="173"/>
      <c r="N235" s="174"/>
      <c r="O235" s="175"/>
      <c r="P235" s="44"/>
      <c r="Q235" s="175"/>
      <c r="R235" s="44"/>
      <c r="S235" s="7"/>
      <c r="T235" s="3"/>
    </row>
    <row r="236" spans="1:20" ht="116.25" customHeight="1" x14ac:dyDescent="0.35">
      <c r="E236" s="3"/>
      <c r="G236" s="3"/>
      <c r="H236" s="3"/>
      <c r="I236" s="3"/>
      <c r="J236" s="3"/>
      <c r="K236" s="173"/>
      <c r="L236" s="172"/>
      <c r="M236" s="173"/>
      <c r="N236" s="174"/>
      <c r="O236" s="175"/>
      <c r="P236" s="44"/>
      <c r="Q236" s="175"/>
      <c r="R236" s="44"/>
      <c r="S236" s="7"/>
      <c r="T236" s="3"/>
    </row>
    <row r="237" spans="1:20" ht="116.25" customHeight="1" x14ac:dyDescent="0.35">
      <c r="E237" s="3"/>
      <c r="G237" s="3"/>
      <c r="H237" s="3"/>
      <c r="I237" s="3"/>
      <c r="J237" s="3"/>
      <c r="K237" s="173"/>
      <c r="L237" s="172"/>
      <c r="M237" s="173"/>
      <c r="N237" s="174"/>
      <c r="O237" s="175"/>
      <c r="P237" s="44"/>
      <c r="Q237" s="175"/>
      <c r="R237" s="44"/>
      <c r="S237" s="7"/>
      <c r="T237" s="3"/>
    </row>
    <row r="238" spans="1:20" ht="109.7" customHeight="1" x14ac:dyDescent="0.35">
      <c r="E238" s="3"/>
      <c r="G238" s="3"/>
      <c r="H238" s="3"/>
      <c r="I238" s="3"/>
      <c r="J238" s="3"/>
      <c r="K238" s="173"/>
      <c r="L238" s="172"/>
      <c r="M238" s="173"/>
      <c r="N238" s="174"/>
      <c r="O238" s="175"/>
      <c r="P238" s="44"/>
      <c r="Q238" s="175"/>
      <c r="R238" s="44"/>
      <c r="S238" s="7"/>
      <c r="T238" s="3"/>
    </row>
    <row r="239" spans="1:20" ht="109.7" customHeight="1" x14ac:dyDescent="0.5">
      <c r="E239" s="3"/>
      <c r="G239" s="3"/>
      <c r="H239" s="3"/>
      <c r="I239" s="3"/>
      <c r="J239" s="3"/>
      <c r="K239" s="173"/>
      <c r="L239" s="172"/>
      <c r="M239" s="173"/>
      <c r="O239" s="175"/>
      <c r="P239" s="44"/>
      <c r="Q239" s="175"/>
      <c r="R239" s="44"/>
      <c r="S239" s="7"/>
      <c r="T239" s="3"/>
    </row>
    <row r="240" spans="1:20" ht="109.7" customHeight="1" x14ac:dyDescent="0.35">
      <c r="E240" s="235"/>
      <c r="F240" s="233"/>
      <c r="G240" s="236"/>
      <c r="H240" s="237"/>
      <c r="I240" s="238"/>
      <c r="J240" s="239"/>
      <c r="K240" s="173"/>
      <c r="L240" s="172"/>
      <c r="M240" s="173"/>
      <c r="N240" s="174"/>
      <c r="O240" s="175"/>
      <c r="P240" s="44"/>
      <c r="Q240" s="175"/>
      <c r="R240" s="44"/>
      <c r="S240" s="7"/>
      <c r="T240" s="3"/>
    </row>
    <row r="241" spans="5:20" ht="109.7" customHeight="1" x14ac:dyDescent="0.35">
      <c r="E241" s="235"/>
      <c r="F241" s="233"/>
      <c r="G241" s="236"/>
      <c r="H241" s="237"/>
      <c r="I241" s="238"/>
      <c r="J241" s="239"/>
      <c r="K241" s="173"/>
      <c r="L241" s="172"/>
      <c r="M241" s="173"/>
      <c r="N241" s="174"/>
      <c r="O241" s="175"/>
      <c r="P241" s="44"/>
      <c r="Q241" s="175"/>
      <c r="R241" s="44"/>
      <c r="S241" s="7"/>
      <c r="T241" s="3"/>
    </row>
    <row r="242" spans="5:20" ht="109.7" customHeight="1" x14ac:dyDescent="0.5">
      <c r="E242" s="235"/>
      <c r="F242" s="233"/>
      <c r="G242" s="236"/>
      <c r="H242" s="237"/>
      <c r="I242" s="238"/>
      <c r="J242" s="239"/>
      <c r="K242" s="177"/>
      <c r="L242" s="176"/>
      <c r="M242" s="178"/>
      <c r="N242" s="176"/>
      <c r="O242" s="171"/>
      <c r="P242" s="7"/>
      <c r="Q242" s="171"/>
      <c r="R242" s="7"/>
      <c r="S242" s="7"/>
      <c r="T242" s="3"/>
    </row>
    <row r="243" spans="5:20" ht="109.7" customHeight="1" x14ac:dyDescent="0.5">
      <c r="E243" s="235"/>
      <c r="F243" s="233"/>
      <c r="G243" s="236"/>
      <c r="H243" s="237"/>
      <c r="I243" s="238"/>
      <c r="J243" s="239"/>
      <c r="K243" s="177"/>
      <c r="L243" s="176"/>
      <c r="M243" s="178"/>
      <c r="N243" s="176"/>
      <c r="O243" s="171"/>
      <c r="P243" s="7"/>
      <c r="Q243" s="171"/>
      <c r="R243" s="7"/>
      <c r="S243" s="7"/>
      <c r="T243" s="3"/>
    </row>
    <row r="244" spans="5:20" ht="109.7" customHeight="1" x14ac:dyDescent="0.5">
      <c r="E244" s="235"/>
      <c r="F244" s="233"/>
      <c r="G244" s="236"/>
      <c r="H244" s="237"/>
      <c r="I244" s="238"/>
      <c r="J244" s="239"/>
      <c r="K244" s="177"/>
      <c r="L244" s="176"/>
      <c r="M244" s="178"/>
      <c r="N244" s="176"/>
      <c r="O244" s="171"/>
      <c r="P244" s="7"/>
      <c r="Q244" s="171"/>
      <c r="R244" s="7"/>
      <c r="S244" s="7"/>
      <c r="T244" s="3"/>
    </row>
    <row r="245" spans="5:20" ht="109.7" customHeight="1" x14ac:dyDescent="0.5">
      <c r="E245" s="235"/>
      <c r="F245" s="233"/>
      <c r="G245" s="236"/>
      <c r="H245" s="237"/>
      <c r="I245" s="238"/>
      <c r="J245" s="239"/>
      <c r="K245" s="177"/>
      <c r="L245" s="176"/>
      <c r="M245" s="178"/>
      <c r="N245" s="176"/>
      <c r="O245" s="171"/>
      <c r="P245" s="7"/>
      <c r="Q245" s="171"/>
      <c r="R245" s="7"/>
      <c r="S245" s="7"/>
      <c r="T245" s="3"/>
    </row>
  </sheetData>
  <sheetProtection formatCells="0" formatColumns="0" formatRows="0" insertColumns="0" insertRows="0" insertHyperlinks="0" deleteColumns="0" deleteRows="0" sort="0" autoFilter="0" pivotTables="0"/>
  <dataConsolidate/>
  <mergeCells count="61">
    <mergeCell ref="Q208:R208"/>
    <mergeCell ref="I105:J105"/>
    <mergeCell ref="K105:L105"/>
    <mergeCell ref="M105:N105"/>
    <mergeCell ref="O105:P105"/>
    <mergeCell ref="Q105:R105"/>
    <mergeCell ref="Q177:R177"/>
    <mergeCell ref="M150:N150"/>
    <mergeCell ref="I198:J198"/>
    <mergeCell ref="Q206:R206"/>
    <mergeCell ref="Q205:R205"/>
    <mergeCell ref="O170:P170"/>
    <mergeCell ref="Q170:R170"/>
    <mergeCell ref="O181:P181"/>
    <mergeCell ref="K198:L198"/>
    <mergeCell ref="M198:N198"/>
    <mergeCell ref="E208:F208"/>
    <mergeCell ref="I208:J208"/>
    <mergeCell ref="K208:L208"/>
    <mergeCell ref="M208:N208"/>
    <mergeCell ref="O208:P208"/>
    <mergeCell ref="E177:F177"/>
    <mergeCell ref="I177:J177"/>
    <mergeCell ref="K177:L177"/>
    <mergeCell ref="M177:N177"/>
    <mergeCell ref="O177:P177"/>
    <mergeCell ref="I31:J31"/>
    <mergeCell ref="K31:L31"/>
    <mergeCell ref="M31:N31"/>
    <mergeCell ref="I39:J39"/>
    <mergeCell ref="I71:J71"/>
    <mergeCell ref="K71:L71"/>
    <mergeCell ref="M71:N71"/>
    <mergeCell ref="I7:J7"/>
    <mergeCell ref="K7:L7"/>
    <mergeCell ref="M7:N7"/>
    <mergeCell ref="O7:P7"/>
    <mergeCell ref="Q7:R7"/>
    <mergeCell ref="I197:J197"/>
    <mergeCell ref="K197:L197"/>
    <mergeCell ref="M197:N197"/>
    <mergeCell ref="Q39:R39"/>
    <mergeCell ref="O71:P71"/>
    <mergeCell ref="Q71:R71"/>
    <mergeCell ref="Q135:R135"/>
    <mergeCell ref="O135:P135"/>
    <mergeCell ref="O98:P98"/>
    <mergeCell ref="I150:J150"/>
    <mergeCell ref="K150:L150"/>
    <mergeCell ref="K39:L39"/>
    <mergeCell ref="M39:N39"/>
    <mergeCell ref="I135:J135"/>
    <mergeCell ref="K135:L135"/>
    <mergeCell ref="M135:N135"/>
    <mergeCell ref="E170:F170"/>
    <mergeCell ref="I170:J170"/>
    <mergeCell ref="K170:L170"/>
    <mergeCell ref="M170:N170"/>
    <mergeCell ref="Q33:R33"/>
    <mergeCell ref="O39:P39"/>
    <mergeCell ref="O74:P74"/>
  </mergeCells>
  <printOptions horizontalCentered="1" verticalCentered="1"/>
  <pageMargins left="0.23622047244094491" right="0.23622047244094491" top="0" bottom="0" header="0" footer="0"/>
  <pageSetup paperSize="9" scale="29" fitToHeight="0" orientation="landscape" r:id="rId1"/>
  <rowBreaks count="6" manualBreakCount="6">
    <brk id="38" min="3" max="18" man="1"/>
    <brk id="70" min="3" max="18" man="1"/>
    <brk id="104" min="3" max="18" man="1"/>
    <brk id="134" min="3" max="18" man="1"/>
    <brk id="176" min="3" max="18" man="1"/>
    <brk id="207" min="3" max="18" man="1"/>
  </rowBreaks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catalogo_aprile</vt:lpstr>
      <vt:lpstr>catalogo_aprile!Area_stampa</vt:lpstr>
      <vt:lpstr>catalogo_aprile!Print_Area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 Spinosa</dc:creator>
  <cp:lastModifiedBy>Rossella Tedesco</cp:lastModifiedBy>
  <cp:lastPrinted>2025-04-04T07:04:28Z</cp:lastPrinted>
  <dcterms:created xsi:type="dcterms:W3CDTF">2021-12-01T18:41:21Z</dcterms:created>
  <dcterms:modified xsi:type="dcterms:W3CDTF">2025-04-04T07:05:27Z</dcterms:modified>
</cp:coreProperties>
</file>